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xample Monitoring Form" sheetId="1" r:id="rId1"/>
  </sheets>
  <externalReferences>
    <externalReference r:id="rId2"/>
    <externalReference r:id="rId3"/>
  </externalReferences>
  <definedNames>
    <definedName name="AppnB">[1]Finance!$A:$S</definedName>
    <definedName name="list1">#REF!</definedName>
    <definedName name="narr">'[2]Header Sheet'!$B$16</definedName>
    <definedName name="_xlnm.Print_Area" localSheetId="0">'Example Monitoring Form'!$A$1:$K$64</definedName>
    <definedName name="Scores">#REF!</definedName>
  </definedNames>
  <calcPr calcId="145621"/>
</workbook>
</file>

<file path=xl/calcChain.xml><?xml version="1.0" encoding="utf-8"?>
<calcChain xmlns="http://schemas.openxmlformats.org/spreadsheetml/2006/main">
  <c r="D11" i="1" l="1"/>
  <c r="E11" i="1" s="1"/>
  <c r="K2283" i="1" s="1"/>
  <c r="B11" i="1"/>
  <c r="D10" i="1"/>
  <c r="E10" i="1" s="1"/>
  <c r="K2282" i="1" s="1"/>
  <c r="B10" i="1"/>
  <c r="E9" i="1"/>
  <c r="K2281" i="1" s="1"/>
  <c r="D9" i="1"/>
  <c r="B9" i="1"/>
  <c r="D8" i="1"/>
  <c r="E8" i="1" s="1"/>
  <c r="K2280" i="1" s="1"/>
  <c r="B8" i="1"/>
  <c r="D7" i="1"/>
  <c r="E7" i="1" s="1"/>
  <c r="B7" i="1"/>
  <c r="D6" i="1"/>
  <c r="E6" i="1" s="1"/>
  <c r="B6" i="1"/>
  <c r="K2278" i="1" l="1"/>
  <c r="E4" i="1"/>
  <c r="F4" i="1"/>
  <c r="K2279" i="1"/>
</calcChain>
</file>

<file path=xl/sharedStrings.xml><?xml version="1.0" encoding="utf-8"?>
<sst xmlns="http://schemas.openxmlformats.org/spreadsheetml/2006/main" count="163" uniqueCount="92">
  <si>
    <t>Capital Gateway Project Monthly Monitoring Form</t>
  </si>
  <si>
    <t>October</t>
  </si>
  <si>
    <t>A Capital Project</t>
  </si>
  <si>
    <t>A Capital Code</t>
  </si>
  <si>
    <t>Project Manager</t>
  </si>
  <si>
    <t>2014/15</t>
  </si>
  <si>
    <t>Date Form Required</t>
  </si>
  <si>
    <t>A Project Manager</t>
  </si>
  <si>
    <t>Last Month</t>
  </si>
  <si>
    <t>Current Month</t>
  </si>
  <si>
    <t>Progress Assessment Score for the Period</t>
  </si>
  <si>
    <t>Latest Annual Budget</t>
  </si>
  <si>
    <t>Cumulative Spend</t>
  </si>
  <si>
    <t>Individual Scores (from -2 to +2)</t>
  </si>
  <si>
    <t>Applicable</t>
  </si>
  <si>
    <t>Score</t>
  </si>
  <si>
    <t>£</t>
  </si>
  <si>
    <t>Project on target progressing well</t>
  </si>
  <si>
    <t>Scoring Key</t>
  </si>
  <si>
    <t>Unlikely Will be Completed</t>
  </si>
  <si>
    <t>Encountering Difficulties</t>
  </si>
  <si>
    <t>Neutral</t>
  </si>
  <si>
    <t>Progressing</t>
  </si>
  <si>
    <t>Complete</t>
  </si>
  <si>
    <t>Feasibilty (Gateway 0)</t>
  </si>
  <si>
    <t>Comments</t>
  </si>
  <si>
    <t>Actions</t>
  </si>
  <si>
    <t>Who</t>
  </si>
  <si>
    <t>When</t>
  </si>
  <si>
    <t>The Project is in line with Council objectives</t>
  </si>
  <si>
    <t>N</t>
  </si>
  <si>
    <t>Initial consultant and investigation costs identifieed</t>
  </si>
  <si>
    <t>Project Client has been assigned</t>
  </si>
  <si>
    <t>Initial cost estimate</t>
  </si>
  <si>
    <t>Outline Project Brief prepared</t>
  </si>
  <si>
    <t>Key benefits identified</t>
  </si>
  <si>
    <t xml:space="preserve">Major Risks have been identified </t>
  </si>
  <si>
    <t>Bid Approval (Gateway 1)</t>
  </si>
  <si>
    <t>The Project is in line with Council objectives and scored</t>
  </si>
  <si>
    <t>Y</t>
  </si>
  <si>
    <t>Full Project Brief prepared</t>
  </si>
  <si>
    <t>Not required as project already approved.</t>
  </si>
  <si>
    <t>None.</t>
  </si>
  <si>
    <t>Project Client identified</t>
  </si>
  <si>
    <t>Project Manager identified</t>
  </si>
  <si>
    <t>Full Capital and Revenue breakdown of costs prepared</t>
  </si>
  <si>
    <t>Project governance structure agreed</t>
  </si>
  <si>
    <t>Internal Resources identified</t>
  </si>
  <si>
    <t>External consultants identified</t>
  </si>
  <si>
    <t>Not required.</t>
  </si>
  <si>
    <t>Procurement methodology identified</t>
  </si>
  <si>
    <t>Initiation and Procurement (Gateway 2)</t>
  </si>
  <si>
    <t>Budget has been allocated (Council Approval)</t>
  </si>
  <si>
    <t>Full PID prepared and approved by CAMAC</t>
  </si>
  <si>
    <t>This being undertaken retrospectively and as such not had CAMAC approval as yet.</t>
  </si>
  <si>
    <t>PID prepared and submitted to Monitoring Group for approval onto CAMAC.</t>
  </si>
  <si>
    <t>PM</t>
  </si>
  <si>
    <t>Actual project costs completed - both capital and revenue</t>
  </si>
  <si>
    <t>Risk register populated and completed</t>
  </si>
  <si>
    <t>Successful contactor identified</t>
  </si>
  <si>
    <t>Procurement methodology signed off by the procurement team</t>
  </si>
  <si>
    <t>Contract Award and Delivery (Gateway 3)</t>
  </si>
  <si>
    <t>Full budget released</t>
  </si>
  <si>
    <t>Contract placed</t>
  </si>
  <si>
    <t>On site management team in place</t>
  </si>
  <si>
    <t>All relevent permissions in place</t>
  </si>
  <si>
    <t>Project Plan prepared</t>
  </si>
  <si>
    <t>Not prepared as yet.</t>
  </si>
  <si>
    <t>Will have to prepare a Project Plan detailing project's critical events.</t>
  </si>
  <si>
    <t>Monitoring (Gateway 4)</t>
  </si>
  <si>
    <t>Project Budget profiled on Agresso in line with Project Plan</t>
  </si>
  <si>
    <t>Given Project Plan isn't completed as yet the profiling of the budget on Agresso is as yet unfinished.</t>
  </si>
  <si>
    <t>Once Project Plan is complete, profiling will be undertaken.</t>
  </si>
  <si>
    <t>PM/Management Accountant</t>
  </si>
  <si>
    <t>Project spend within approved budget</t>
  </si>
  <si>
    <t>Project will be spent in accordance with profiled budgets</t>
  </si>
  <si>
    <t>Project scope unchanged</t>
  </si>
  <si>
    <t>Project Manager completing monitoring reports monthly</t>
  </si>
  <si>
    <t>Completion (Gateway 5)</t>
  </si>
  <si>
    <t>Final account agreed</t>
  </si>
  <si>
    <t>All defects attended to under the contract</t>
  </si>
  <si>
    <t>No outstanding claims</t>
  </si>
  <si>
    <t>Project Closure Statement completed by Project Manager</t>
  </si>
  <si>
    <t>Project Closure Statement approved by CAMAC</t>
  </si>
  <si>
    <t>Scheme has achieved initial business case objectives</t>
  </si>
  <si>
    <t>Delivery</t>
  </si>
  <si>
    <t>Feasibility (G0)</t>
  </si>
  <si>
    <t>Bid Approval (G1)</t>
  </si>
  <si>
    <t>Initiation &amp; Procurement (G2)</t>
  </si>
  <si>
    <t>Contract Award &amp; Delivery (G3)</t>
  </si>
  <si>
    <t>Monitoring (G4)</t>
  </si>
  <si>
    <t>Completion (G5)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</si>
</sst>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#,##0_ ;[Red]\-#,##0\ "/>
  </numFmts>
  <fonts count="1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24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2"/>
      <name val="Arial"/>
      <family val="2"/>
    </font>
    <font>
      <sz val="14"/>
      <name val="Geneva"/>
    </font>
    <font>
      <sz val="9"/>
      <name val="Comic Sans MS"/>
      <family val="4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0" fontId="0" fillId="0" borderId="0"/>
    <xf numFmtId="8" fontId="2" fillId="0" borderId="0" applyFont="0" applyFill="0" applyBorder="0" applyAlignment="0" applyProtection="0"/>
    <xf numFmtId="0" fontId="2" fillId="0" borderId="0"/>
    <xf numFmtId="165" fontId="14" fillId="0" borderId="0">
      <alignment vertical="top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7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/>
    <xf numFmtId="0" fontId="6" fillId="0" borderId="0" xfId="0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4" borderId="11" xfId="0" applyFont="1" applyFill="1" applyBorder="1" applyAlignment="1"/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 applyProtection="1">
      <alignment horizontal="center" vertical="center" wrapText="1"/>
    </xf>
    <xf numFmtId="164" fontId="7" fillId="4" borderId="13" xfId="1" applyNumberFormat="1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/>
    <xf numFmtId="0" fontId="7" fillId="4" borderId="14" xfId="0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 applyProtection="1">
      <alignment horizontal="center" vertical="center" wrapText="1"/>
    </xf>
    <xf numFmtId="2" fontId="7" fillId="4" borderId="15" xfId="1" applyNumberFormat="1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 applyProtection="1">
      <alignment vertical="center"/>
    </xf>
    <xf numFmtId="1" fontId="11" fillId="2" borderId="13" xfId="0" applyNumberFormat="1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>
      <alignment horizontal="right"/>
    </xf>
    <xf numFmtId="0" fontId="8" fillId="4" borderId="20" xfId="0" applyFont="1" applyFill="1" applyBorder="1" applyAlignment="1">
      <alignment horizontal="right"/>
    </xf>
    <xf numFmtId="0" fontId="9" fillId="0" borderId="21" xfId="0" applyFont="1" applyBorder="1" applyAlignment="1" applyProtection="1">
      <alignment horizontal="center"/>
    </xf>
    <xf numFmtId="1" fontId="9" fillId="0" borderId="21" xfId="0" applyNumberFormat="1" applyFont="1" applyBorder="1" applyAlignment="1" applyProtection="1">
      <alignment horizontal="center"/>
    </xf>
    <xf numFmtId="0" fontId="9" fillId="4" borderId="17" xfId="0" applyFont="1" applyFill="1" applyBorder="1" applyAlignment="1"/>
    <xf numFmtId="0" fontId="9" fillId="4" borderId="20" xfId="0" applyFont="1" applyFill="1" applyBorder="1" applyAlignment="1"/>
    <xf numFmtId="3" fontId="8" fillId="4" borderId="17" xfId="0" applyNumberFormat="1" applyFont="1" applyFill="1" applyBorder="1" applyAlignment="1"/>
    <xf numFmtId="3" fontId="8" fillId="4" borderId="22" xfId="0" applyNumberFormat="1" applyFont="1" applyFill="1" applyBorder="1" applyAlignment="1"/>
    <xf numFmtId="0" fontId="11" fillId="2" borderId="28" xfId="0" applyFont="1" applyFill="1" applyBorder="1" applyAlignment="1" applyProtection="1">
      <alignment vertical="center"/>
    </xf>
    <xf numFmtId="0" fontId="8" fillId="0" borderId="8" xfId="0" applyFont="1" applyBorder="1" applyProtection="1"/>
    <xf numFmtId="38" fontId="8" fillId="0" borderId="21" xfId="0" applyNumberFormat="1" applyFont="1" applyBorder="1" applyAlignment="1" applyProtection="1">
      <alignment horizontal="center"/>
    </xf>
    <xf numFmtId="0" fontId="8" fillId="0" borderId="14" xfId="0" applyFont="1" applyBorder="1" applyProtection="1"/>
    <xf numFmtId="0" fontId="8" fillId="0" borderId="30" xfId="0" applyFont="1" applyBorder="1" applyProtection="1"/>
    <xf numFmtId="0" fontId="11" fillId="2" borderId="13" xfId="0" applyFont="1" applyFill="1" applyBorder="1" applyAlignment="1" applyProtection="1">
      <alignment vertical="top"/>
    </xf>
    <xf numFmtId="1" fontId="11" fillId="2" borderId="13" xfId="0" applyNumberFormat="1" applyFont="1" applyFill="1" applyBorder="1" applyAlignment="1" applyProtection="1">
      <alignment horizontal="center" vertical="top"/>
    </xf>
    <xf numFmtId="0" fontId="11" fillId="2" borderId="13" xfId="0" applyFont="1" applyFill="1" applyBorder="1" applyAlignment="1" applyProtection="1">
      <alignment horizontal="center" vertical="top"/>
    </xf>
    <xf numFmtId="15" fontId="11" fillId="2" borderId="33" xfId="0" applyNumberFormat="1" applyFont="1" applyFill="1" applyBorder="1" applyAlignment="1" applyProtection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6" fillId="0" borderId="13" xfId="0" quotePrefix="1" applyFont="1" applyBorder="1" applyAlignment="1" applyProtection="1">
      <alignment vertical="top" wrapText="1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38" fontId="6" fillId="7" borderId="13" xfId="0" applyNumberFormat="1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left" vertical="top" wrapText="1"/>
      <protection locked="0"/>
    </xf>
    <xf numFmtId="15" fontId="6" fillId="6" borderId="3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vertical="top" wrapText="1"/>
    </xf>
    <xf numFmtId="0" fontId="6" fillId="8" borderId="13" xfId="0" applyFont="1" applyFill="1" applyBorder="1" applyAlignment="1">
      <alignment vertical="top" wrapText="1"/>
    </xf>
    <xf numFmtId="0" fontId="11" fillId="2" borderId="13" xfId="0" applyFont="1" applyFill="1" applyBorder="1" applyAlignment="1" applyProtection="1">
      <alignment horizontal="center" vertical="center"/>
    </xf>
    <xf numFmtId="15" fontId="11" fillId="2" borderId="33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11" fillId="2" borderId="17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6" fillId="0" borderId="13" xfId="0" applyFont="1" applyBorder="1" applyProtection="1"/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vertical="top" wrapText="1"/>
    </xf>
    <xf numFmtId="0" fontId="6" fillId="7" borderId="34" xfId="0" applyFont="1" applyFill="1" applyBorder="1" applyAlignment="1" applyProtection="1">
      <alignment horizontal="center" vertical="center" wrapText="1"/>
      <protection locked="0"/>
    </xf>
    <xf numFmtId="38" fontId="6" fillId="7" borderId="34" xfId="0" applyNumberFormat="1" applyFont="1" applyFill="1" applyBorder="1" applyAlignment="1" applyProtection="1">
      <alignment horizontal="center" vertical="center"/>
      <protection locked="0"/>
    </xf>
    <xf numFmtId="0" fontId="6" fillId="6" borderId="34" xfId="0" applyFont="1" applyFill="1" applyBorder="1" applyAlignment="1" applyProtection="1">
      <alignment horizontal="left" vertical="top" wrapText="1"/>
      <protection locked="0"/>
    </xf>
    <xf numFmtId="15" fontId="6" fillId="6" borderId="3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/>
    <xf numFmtId="0" fontId="0" fillId="0" borderId="0" xfId="0" applyBorder="1"/>
    <xf numFmtId="0" fontId="6" fillId="0" borderId="13" xfId="0" applyFont="1" applyBorder="1" applyAlignment="1" applyProtection="1"/>
    <xf numFmtId="0" fontId="2" fillId="0" borderId="13" xfId="0" applyFont="1" applyBorder="1" applyProtection="1"/>
    <xf numFmtId="40" fontId="0" fillId="0" borderId="13" xfId="0" applyNumberFormat="1" applyBorder="1"/>
    <xf numFmtId="0" fontId="3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15" fontId="8" fillId="0" borderId="10" xfId="0" applyNumberFormat="1" applyFont="1" applyFill="1" applyBorder="1" applyAlignment="1">
      <alignment horizontal="center" vertical="center" wrapText="1"/>
    </xf>
    <xf numFmtId="15" fontId="8" fillId="0" borderId="16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top" wrapText="1"/>
    </xf>
    <xf numFmtId="0" fontId="10" fillId="0" borderId="14" xfId="0" applyFont="1" applyBorder="1" applyAlignment="1" applyProtection="1">
      <alignment horizontal="center" vertical="top" wrapText="1"/>
    </xf>
    <xf numFmtId="0" fontId="11" fillId="2" borderId="17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indent="2"/>
    </xf>
    <xf numFmtId="0" fontId="8" fillId="0" borderId="14" xfId="0" applyFont="1" applyBorder="1" applyAlignment="1" applyProtection="1">
      <alignment horizontal="left" indent="2"/>
    </xf>
    <xf numFmtId="0" fontId="9" fillId="5" borderId="3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left" indent="2"/>
    </xf>
    <xf numFmtId="0" fontId="8" fillId="0" borderId="7" xfId="0" applyFont="1" applyBorder="1" applyAlignment="1" applyProtection="1">
      <alignment horizontal="left" indent="2"/>
    </xf>
    <xf numFmtId="0" fontId="8" fillId="0" borderId="0" xfId="0" applyFont="1" applyBorder="1" applyAlignment="1" applyProtection="1">
      <alignment horizontal="left" indent="2"/>
    </xf>
    <xf numFmtId="0" fontId="11" fillId="2" borderId="17" xfId="0" applyFont="1" applyFill="1" applyBorder="1" applyAlignment="1" applyProtection="1">
      <alignment horizontal="left" vertical="top"/>
    </xf>
    <xf numFmtId="0" fontId="11" fillId="2" borderId="14" xfId="0" applyFont="1" applyFill="1" applyBorder="1" applyAlignment="1" applyProtection="1">
      <alignment horizontal="left" vertical="top"/>
    </xf>
  </cellXfs>
  <cellStyles count="32">
    <cellStyle name="AC Heading" xfId="3"/>
    <cellStyle name="Comma 2" xfId="4"/>
    <cellStyle name="Comma 2 2" xfId="5"/>
    <cellStyle name="Comma 3" xfId="6"/>
    <cellStyle name="Comma 4" xfId="7"/>
    <cellStyle name="Comma 5" xfId="8"/>
    <cellStyle name="Comma 6" xfId="9"/>
    <cellStyle name="Comma 7" xfId="10"/>
    <cellStyle name="Comma 8" xfId="11"/>
    <cellStyle name="Currency" xfId="1" builtinId="4"/>
    <cellStyle name="Currency 2" xfId="12"/>
    <cellStyle name="Normal" xfId="0" builtinId="0"/>
    <cellStyle name="Normal 2" xfId="13"/>
    <cellStyle name="Normal 2 2" xfId="14"/>
    <cellStyle name="Normal 2 3" xfId="15"/>
    <cellStyle name="Normal 2 4" xfId="16"/>
    <cellStyle name="Normal 2 5" xfId="17"/>
    <cellStyle name="Normal 3" xfId="18"/>
    <cellStyle name="Normal 3 2" xfId="19"/>
    <cellStyle name="Normal 4" xfId="20"/>
    <cellStyle name="Normal 5" xfId="21"/>
    <cellStyle name="Normal_Gateway template 2 Vsn 1 PMTUW Lite" xfId="2"/>
    <cellStyle name="Percent 2" xfId="22"/>
    <cellStyle name="Percent 2 2" xfId="23"/>
    <cellStyle name="Percent 3" xfId="24"/>
    <cellStyle name="Percent 3 2" xfId="25"/>
    <cellStyle name="Percent 3 3" xfId="26"/>
    <cellStyle name="Percent 4" xfId="27"/>
    <cellStyle name="Percent 4 2" xfId="28"/>
    <cellStyle name="Percent 5" xfId="29"/>
    <cellStyle name="Percent 6" xfId="30"/>
    <cellStyle name="Percent 7" xfId="31"/>
  </cellStyles>
  <dxfs count="12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3"/>
      </font>
      <fill>
        <patternFill>
          <bgColor indexed="53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lightUp"/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909179277257866"/>
          <c:y val="0.11107921748841902"/>
          <c:w val="0.34181641445484262"/>
          <c:h val="0.743753862360284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'Example Monitoring Form'!$F$2278:$F$2283</c:f>
              <c:strCache>
                <c:ptCount val="6"/>
                <c:pt idx="0">
                  <c:v>Feasibility (G0)</c:v>
                </c:pt>
                <c:pt idx="1">
                  <c:v>Bid Approval (G1)</c:v>
                </c:pt>
                <c:pt idx="2">
                  <c:v>Initiation &amp; Procurement (G2)</c:v>
                </c:pt>
                <c:pt idx="3">
                  <c:v>Contract Award &amp; Delivery (G3)</c:v>
                </c:pt>
                <c:pt idx="4">
                  <c:v>Monitoring (G4)</c:v>
                </c:pt>
                <c:pt idx="5">
                  <c:v>Completion (G5)</c:v>
                </c:pt>
              </c:strCache>
            </c:strRef>
          </c:cat>
          <c:val>
            <c:numRef>
              <c:f>'Example Monitoring Form'!$G$2278:$G$2283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9900"/>
              </a:solidFill>
              <a:prstDash val="solid"/>
            </a:ln>
          </c:spPr>
          <c:cat>
            <c:strRef>
              <c:f>'Example Monitoring Form'!$F$2278:$F$2283</c:f>
              <c:strCache>
                <c:ptCount val="6"/>
                <c:pt idx="0">
                  <c:v>Feasibility (G0)</c:v>
                </c:pt>
                <c:pt idx="1">
                  <c:v>Bid Approval (G1)</c:v>
                </c:pt>
                <c:pt idx="2">
                  <c:v>Initiation &amp; Procurement (G2)</c:v>
                </c:pt>
                <c:pt idx="3">
                  <c:v>Contract Award &amp; Delivery (G3)</c:v>
                </c:pt>
                <c:pt idx="4">
                  <c:v>Monitoring (G4)</c:v>
                </c:pt>
                <c:pt idx="5">
                  <c:v>Completion (G5)</c:v>
                </c:pt>
              </c:strCache>
            </c:strRef>
          </c:cat>
          <c:val>
            <c:numRef>
              <c:f>'Example Monitoring Form'!$H$2278:$H$2283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FFFF00"/>
              </a:solidFill>
              <a:prstDash val="solid"/>
            </a:ln>
          </c:spPr>
          <c:cat>
            <c:strRef>
              <c:f>'Example Monitoring Form'!$F$2278:$F$2283</c:f>
              <c:strCache>
                <c:ptCount val="6"/>
                <c:pt idx="0">
                  <c:v>Feasibility (G0)</c:v>
                </c:pt>
                <c:pt idx="1">
                  <c:v>Bid Approval (G1)</c:v>
                </c:pt>
                <c:pt idx="2">
                  <c:v>Initiation &amp; Procurement (G2)</c:v>
                </c:pt>
                <c:pt idx="3">
                  <c:v>Contract Award &amp; Delivery (G3)</c:v>
                </c:pt>
                <c:pt idx="4">
                  <c:v>Monitoring (G4)</c:v>
                </c:pt>
                <c:pt idx="5">
                  <c:v>Completion (G5)</c:v>
                </c:pt>
              </c:strCache>
            </c:strRef>
          </c:cat>
          <c:val>
            <c:numRef>
              <c:f>'Example Monitoring Form'!$I$2278:$I$2283</c:f>
              <c:numCache>
                <c:formatCode>General</c:formatCode>
                <c:ptCount val="6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339966"/>
              </a:solidFill>
              <a:prstDash val="solid"/>
            </a:ln>
          </c:spPr>
          <c:cat>
            <c:strRef>
              <c:f>'Example Monitoring Form'!$F$2278:$F$2283</c:f>
              <c:strCache>
                <c:ptCount val="6"/>
                <c:pt idx="0">
                  <c:v>Feasibility (G0)</c:v>
                </c:pt>
                <c:pt idx="1">
                  <c:v>Bid Approval (G1)</c:v>
                </c:pt>
                <c:pt idx="2">
                  <c:v>Initiation &amp; Procurement (G2)</c:v>
                </c:pt>
                <c:pt idx="3">
                  <c:v>Contract Award &amp; Delivery (G3)</c:v>
                </c:pt>
                <c:pt idx="4">
                  <c:v>Monitoring (G4)</c:v>
                </c:pt>
                <c:pt idx="5">
                  <c:v>Completion (G5)</c:v>
                </c:pt>
              </c:strCache>
            </c:strRef>
          </c:cat>
          <c:val>
            <c:numRef>
              <c:f>'Example Monitoring Form'!$J$2278:$J$2283</c:f>
              <c:numCache>
                <c:formatCode>General</c:formatCode>
                <c:ptCount val="6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</c:numCache>
            </c:numRef>
          </c:val>
        </c:ser>
        <c:ser>
          <c:idx val="4"/>
          <c:order val="4"/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strRef>
              <c:f>'Example Monitoring Form'!$F$2278:$F$2283</c:f>
              <c:strCache>
                <c:ptCount val="6"/>
                <c:pt idx="0">
                  <c:v>Feasibility (G0)</c:v>
                </c:pt>
                <c:pt idx="1">
                  <c:v>Bid Approval (G1)</c:v>
                </c:pt>
                <c:pt idx="2">
                  <c:v>Initiation &amp; Procurement (G2)</c:v>
                </c:pt>
                <c:pt idx="3">
                  <c:v>Contract Award &amp; Delivery (G3)</c:v>
                </c:pt>
                <c:pt idx="4">
                  <c:v>Monitoring (G4)</c:v>
                </c:pt>
                <c:pt idx="5">
                  <c:v>Completion (G5)</c:v>
                </c:pt>
              </c:strCache>
            </c:strRef>
          </c:cat>
          <c:val>
            <c:numRef>
              <c:f>'Example Monitoring Form'!$K$2278:$K$2283</c:f>
              <c:numCache>
                <c:formatCode>#,##0.00_);[Red]\(#,##0.00\)</c:formatCode>
                <c:ptCount val="6"/>
                <c:pt idx="0">
                  <c:v>0</c:v>
                </c:pt>
                <c:pt idx="1">
                  <c:v>1.7142857142857142</c:v>
                </c:pt>
                <c:pt idx="2">
                  <c:v>1.5</c:v>
                </c:pt>
                <c:pt idx="3">
                  <c:v>2</c:v>
                </c:pt>
                <c:pt idx="4">
                  <c:v>1.4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52032"/>
        <c:axId val="46662016"/>
      </c:radarChart>
      <c:catAx>
        <c:axId val="4665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62016"/>
        <c:crosses val="autoZero"/>
        <c:auto val="0"/>
        <c:lblAlgn val="ctr"/>
        <c:lblOffset val="100"/>
        <c:noMultiLvlLbl val="0"/>
      </c:catAx>
      <c:valAx>
        <c:axId val="466620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5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265734265734266"/>
          <c:y val="0.1564888412617062"/>
          <c:w val="0.31643356643356646"/>
          <c:h val="0.6908409821553370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'Example Monitoring Form'!$F$2278:$F$2283</c:f>
              <c:strCache>
                <c:ptCount val="6"/>
                <c:pt idx="0">
                  <c:v>Feasibility (G0)</c:v>
                </c:pt>
                <c:pt idx="1">
                  <c:v>Bid Approval (G1)</c:v>
                </c:pt>
                <c:pt idx="2">
                  <c:v>Initiation &amp; Procurement (G2)</c:v>
                </c:pt>
                <c:pt idx="3">
                  <c:v>Contract Award &amp; Delivery (G3)</c:v>
                </c:pt>
                <c:pt idx="4">
                  <c:v>Monitoring (G4)</c:v>
                </c:pt>
                <c:pt idx="5">
                  <c:v>Completion (G5)</c:v>
                </c:pt>
              </c:strCache>
            </c:strRef>
          </c:cat>
          <c:val>
            <c:numRef>
              <c:f>'Example Monitoring Form'!$G$2278:$G$2283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'Example Monitoring Form'!$F$2278:$F$2283</c:f>
              <c:strCache>
                <c:ptCount val="6"/>
                <c:pt idx="0">
                  <c:v>Feasibility (G0)</c:v>
                </c:pt>
                <c:pt idx="1">
                  <c:v>Bid Approval (G1)</c:v>
                </c:pt>
                <c:pt idx="2">
                  <c:v>Initiation &amp; Procurement (G2)</c:v>
                </c:pt>
                <c:pt idx="3">
                  <c:v>Contract Award &amp; Delivery (G3)</c:v>
                </c:pt>
                <c:pt idx="4">
                  <c:v>Monitoring (G4)</c:v>
                </c:pt>
                <c:pt idx="5">
                  <c:v>Completion (G5)</c:v>
                </c:pt>
              </c:strCache>
            </c:strRef>
          </c:cat>
          <c:val>
            <c:numRef>
              <c:f>'Example Monitoring Form'!$H$2278:$H$2283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FFFF00"/>
              </a:solidFill>
              <a:prstDash val="solid"/>
            </a:ln>
          </c:spPr>
          <c:cat>
            <c:strRef>
              <c:f>'Example Monitoring Form'!$F$2278:$F$2283</c:f>
              <c:strCache>
                <c:ptCount val="6"/>
                <c:pt idx="0">
                  <c:v>Feasibility (G0)</c:v>
                </c:pt>
                <c:pt idx="1">
                  <c:v>Bid Approval (G1)</c:v>
                </c:pt>
                <c:pt idx="2">
                  <c:v>Initiation &amp; Procurement (G2)</c:v>
                </c:pt>
                <c:pt idx="3">
                  <c:v>Contract Award &amp; Delivery (G3)</c:v>
                </c:pt>
                <c:pt idx="4">
                  <c:v>Monitoring (G4)</c:v>
                </c:pt>
                <c:pt idx="5">
                  <c:v>Completion (G5)</c:v>
                </c:pt>
              </c:strCache>
            </c:strRef>
          </c:cat>
          <c:val>
            <c:numRef>
              <c:f>'Example Monitoring Form'!$I$2278:$I$2283</c:f>
              <c:numCache>
                <c:formatCode>General</c:formatCode>
                <c:ptCount val="6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339966"/>
              </a:solidFill>
              <a:prstDash val="solid"/>
            </a:ln>
          </c:spPr>
          <c:cat>
            <c:strRef>
              <c:f>'Example Monitoring Form'!$F$2278:$F$2283</c:f>
              <c:strCache>
                <c:ptCount val="6"/>
                <c:pt idx="0">
                  <c:v>Feasibility (G0)</c:v>
                </c:pt>
                <c:pt idx="1">
                  <c:v>Bid Approval (G1)</c:v>
                </c:pt>
                <c:pt idx="2">
                  <c:v>Initiation &amp; Procurement (G2)</c:v>
                </c:pt>
                <c:pt idx="3">
                  <c:v>Contract Award &amp; Delivery (G3)</c:v>
                </c:pt>
                <c:pt idx="4">
                  <c:v>Monitoring (G4)</c:v>
                </c:pt>
                <c:pt idx="5">
                  <c:v>Completion (G5)</c:v>
                </c:pt>
              </c:strCache>
            </c:strRef>
          </c:cat>
          <c:val>
            <c:numRef>
              <c:f>'Example Monitoring Form'!$J$2278:$J$2283</c:f>
              <c:numCache>
                <c:formatCode>General</c:formatCode>
                <c:ptCount val="6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</c:numCache>
            </c:numRef>
          </c:val>
        </c:ser>
        <c:ser>
          <c:idx val="4"/>
          <c:order val="4"/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strRef>
              <c:f>'Example Monitoring Form'!$F$2278:$F$2283</c:f>
              <c:strCache>
                <c:ptCount val="6"/>
                <c:pt idx="0">
                  <c:v>Feasibility (G0)</c:v>
                </c:pt>
                <c:pt idx="1">
                  <c:v>Bid Approval (G1)</c:v>
                </c:pt>
                <c:pt idx="2">
                  <c:v>Initiation &amp; Procurement (G2)</c:v>
                </c:pt>
                <c:pt idx="3">
                  <c:v>Contract Award &amp; Delivery (G3)</c:v>
                </c:pt>
                <c:pt idx="4">
                  <c:v>Monitoring (G4)</c:v>
                </c:pt>
                <c:pt idx="5">
                  <c:v>Completion (G5)</c:v>
                </c:pt>
              </c:strCache>
            </c:strRef>
          </c:cat>
          <c:val>
            <c:numRef>
              <c:f>'Example Monitoring Form'!$K$2278:$K$2283</c:f>
              <c:numCache>
                <c:formatCode>#,##0.00_);[Red]\(#,##0.00\)</c:formatCode>
                <c:ptCount val="6"/>
                <c:pt idx="0">
                  <c:v>0</c:v>
                </c:pt>
                <c:pt idx="1">
                  <c:v>1.7142857142857142</c:v>
                </c:pt>
                <c:pt idx="2">
                  <c:v>1.5</c:v>
                </c:pt>
                <c:pt idx="3">
                  <c:v>2</c:v>
                </c:pt>
                <c:pt idx="4">
                  <c:v>1.4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85184"/>
        <c:axId val="46699264"/>
      </c:radarChart>
      <c:catAx>
        <c:axId val="4668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99264"/>
        <c:crosses val="autoZero"/>
        <c:auto val="0"/>
        <c:lblAlgn val="ctr"/>
        <c:lblOffset val="100"/>
        <c:noMultiLvlLbl val="0"/>
      </c:catAx>
      <c:valAx>
        <c:axId val="466992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85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2724150</xdr:colOff>
      <xdr:row>17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622934</xdr:colOff>
      <xdr:row>5</xdr:row>
      <xdr:rowOff>61713</xdr:rowOff>
    </xdr:from>
    <xdr:ext cx="12591156" cy="6091643"/>
    <xdr:sp macro="" textlink="">
      <xdr:nvSpPr>
        <xdr:cNvPr id="3" name="Rectangle 2"/>
        <xdr:cNvSpPr/>
      </xdr:nvSpPr>
      <xdr:spPr>
        <a:xfrm rot="19399130">
          <a:off x="927734" y="3100188"/>
          <a:ext cx="12591156" cy="6091643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3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EXAMPLE</a:t>
          </a:r>
        </a:p>
      </xdr:txBody>
    </xdr:sp>
    <xdr:clientData/>
  </xdr:oneCellAnchor>
  <xdr:twoCellAnchor editAs="oneCell">
    <xdr:from>
      <xdr:col>8</xdr:col>
      <xdr:colOff>533399</xdr:colOff>
      <xdr:row>0</xdr:row>
      <xdr:rowOff>0</xdr:rowOff>
    </xdr:from>
    <xdr:to>
      <xdr:col>8</xdr:col>
      <xdr:colOff>1266824</xdr:colOff>
      <xdr:row>0</xdr:row>
      <xdr:rowOff>1066800</xdr:rowOff>
    </xdr:to>
    <xdr:pic>
      <xdr:nvPicPr>
        <xdr:cNvPr id="4" name="Picture 2" descr="logo_white transparent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699" y="0"/>
          <a:ext cx="7334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2275</xdr:row>
      <xdr:rowOff>0</xdr:rowOff>
    </xdr:from>
    <xdr:to>
      <xdr:col>4</xdr:col>
      <xdr:colOff>717907</xdr:colOff>
      <xdr:row>2290</xdr:row>
      <xdr:rowOff>87544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.watt\AppData\Local\Microsoft\Windows\Temporary%20Internet%20Files\Content.Outlook\OCKOIL47\Capital%20Gateway%20Monitoring%20Form%20Octo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groups.occ.local\groups\Financial-Management-Capital-Strategy\Accountancy\Budgets\Budget%202014-15\CE\CE%20Funding%20Switch%20-%20Oxpen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Lists"/>
      <sheetName val="Finance"/>
      <sheetName val="CAMAC Report"/>
      <sheetName val="Guidance Notes"/>
      <sheetName val="Project Manager List"/>
      <sheetName val="Example Monitoring Form"/>
      <sheetName val="B0087"/>
      <sheetName val="B0077"/>
      <sheetName val="T2273"/>
      <sheetName val="T2277"/>
      <sheetName val="T2280"/>
      <sheetName val="T2281"/>
      <sheetName val="B0086"/>
      <sheetName val="A4808"/>
      <sheetName val="A4810"/>
      <sheetName val="A4814"/>
      <sheetName val="A4815"/>
      <sheetName val="A4816"/>
      <sheetName val="A4820"/>
      <sheetName val="A4821"/>
      <sheetName val="A4826"/>
      <sheetName val="A4829"/>
      <sheetName val="A4830"/>
      <sheetName val="B0033"/>
      <sheetName val="B0067"/>
      <sheetName val="G6013"/>
      <sheetName val="C3039"/>
      <sheetName val="C3044"/>
      <sheetName val="C3053"/>
      <sheetName val="B0028"/>
      <sheetName val="B0036"/>
      <sheetName val="B0037"/>
      <sheetName val="B0040"/>
      <sheetName val="B0043"/>
      <sheetName val="B0044"/>
      <sheetName val="B0072"/>
      <sheetName val="B0081"/>
      <sheetName val="B0088"/>
      <sheetName val="T2269"/>
      <sheetName val="E3555"/>
      <sheetName val="F0015"/>
      <sheetName val="F1323"/>
      <sheetName val="B0075"/>
      <sheetName val="B0054"/>
      <sheetName val="B0068"/>
      <sheetName val="B0076"/>
      <sheetName val="B0082"/>
      <sheetName val="M5020"/>
      <sheetName val="M5021"/>
      <sheetName val="N7030"/>
      <sheetName val="N6384"/>
      <sheetName val="N6385"/>
      <sheetName val="N6386"/>
      <sheetName val="N6387"/>
      <sheetName val="N6388"/>
      <sheetName val="N6389"/>
      <sheetName val="N6390"/>
      <sheetName val="N6391"/>
      <sheetName val="N6392"/>
      <sheetName val="N6393"/>
      <sheetName val="N6394"/>
      <sheetName val="N6395"/>
      <sheetName val="N7020"/>
      <sheetName val="N7026"/>
      <sheetName val="N7027"/>
      <sheetName val="N7029"/>
      <sheetName val="N7031"/>
      <sheetName val="N7032"/>
      <sheetName val="N7033"/>
      <sheetName val="N7034"/>
      <sheetName val="N5019"/>
      <sheetName val="N7036"/>
      <sheetName val="A4833"/>
      <sheetName val="A4837"/>
      <sheetName val="B0083"/>
      <sheetName val="B0084"/>
      <sheetName val="B0069"/>
    </sheetNames>
    <sheetDataSet>
      <sheetData sheetId="0"/>
      <sheetData sheetId="1"/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</row>
        <row r="2">
          <cell r="B2" t="str">
            <v>Capital Scheme</v>
          </cell>
          <cell r="C2" t="str">
            <v>2014/15 Budget Book</v>
          </cell>
          <cell r="D2" t="str">
            <v>Slippage Identified Quarter 4 2013/14</v>
          </cell>
          <cell r="E2" t="str">
            <v xml:space="preserve">2014/15 Budget with Carry Forwards </v>
          </cell>
          <cell r="F2" t="str">
            <v xml:space="preserve">Total Budget     </v>
          </cell>
          <cell r="G2" t="str">
            <v xml:space="preserve">Spend over Previous 5 Years        </v>
          </cell>
          <cell r="H2" t="str">
            <v xml:space="preserve">Budget Allocated to Future Years              </v>
          </cell>
          <cell r="I2" t="str">
            <v>Latest Budget 2014/15</v>
          </cell>
          <cell r="J2" t="str">
            <v>Spend to 31st October 2014</v>
          </cell>
          <cell r="K2" t="str">
            <v xml:space="preserve"> Profiled Budget</v>
          </cell>
          <cell r="L2" t="str">
            <v>Variance to Profiled Budget</v>
          </cell>
          <cell r="M2" t="str">
            <v>% Spend Against Latest Budget</v>
          </cell>
          <cell r="N2" t="str">
            <v>Projected Outturn at 31st October 2014</v>
          </cell>
          <cell r="O2" t="str">
            <v>Outturn Variance to Latest Budget</v>
          </cell>
          <cell r="P2" t="str">
            <v>Outturn Variance due to Slippage</v>
          </cell>
          <cell r="Q2" t="str">
            <v>Outurn variance due to Over/ Under spend</v>
          </cell>
          <cell r="R2" t="str">
            <v>Outturn Variance due to Slippage</v>
          </cell>
          <cell r="S2" t="str">
            <v>Outurn variance due to Over/ Under spend</v>
          </cell>
        </row>
        <row r="3">
          <cell r="C3" t="str">
            <v>£</v>
          </cell>
          <cell r="D3" t="str">
            <v>£</v>
          </cell>
          <cell r="E3" t="str">
            <v>£</v>
          </cell>
          <cell r="F3" t="str">
            <v>£</v>
          </cell>
          <cell r="G3" t="str">
            <v>£</v>
          </cell>
          <cell r="H3" t="str">
            <v>£</v>
          </cell>
          <cell r="I3" t="str">
            <v>£</v>
          </cell>
          <cell r="J3" t="str">
            <v>£</v>
          </cell>
          <cell r="K3" t="str">
            <v>£</v>
          </cell>
          <cell r="L3" t="str">
            <v>£</v>
          </cell>
          <cell r="N3" t="str">
            <v>£</v>
          </cell>
          <cell r="O3" t="str">
            <v>£</v>
          </cell>
          <cell r="P3" t="str">
            <v>£</v>
          </cell>
          <cell r="Q3" t="str">
            <v>£</v>
          </cell>
          <cell r="R3" t="str">
            <v>£</v>
          </cell>
          <cell r="S3" t="str">
            <v>£</v>
          </cell>
        </row>
        <row r="5">
          <cell r="A5" t="str">
            <v>B0075</v>
          </cell>
          <cell r="B5" t="str">
            <v>B0075 Stage 2 Museum of Oxford Development</v>
          </cell>
          <cell r="C5">
            <v>0</v>
          </cell>
          <cell r="D5">
            <v>0</v>
          </cell>
          <cell r="E5">
            <v>0</v>
          </cell>
          <cell r="F5">
            <v>496999.94</v>
          </cell>
          <cell r="G5">
            <v>62609.94</v>
          </cell>
          <cell r="H5">
            <v>407190</v>
          </cell>
          <cell r="I5">
            <v>27200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27200</v>
          </cell>
          <cell r="O5">
            <v>0</v>
          </cell>
        </row>
        <row r="6">
          <cell r="A6" t="str">
            <v>G6013</v>
          </cell>
          <cell r="B6" t="str">
            <v>G6013 Superconnected Cities</v>
          </cell>
          <cell r="C6">
            <v>4675000</v>
          </cell>
          <cell r="D6">
            <v>298283.78000000026</v>
          </cell>
          <cell r="E6">
            <v>4973283.78</v>
          </cell>
          <cell r="F6">
            <v>4989000</v>
          </cell>
          <cell r="G6">
            <v>15716.22</v>
          </cell>
          <cell r="H6">
            <v>0</v>
          </cell>
          <cell r="I6">
            <v>4973283.78</v>
          </cell>
          <cell r="J6">
            <v>176472.08</v>
          </cell>
          <cell r="K6">
            <v>200000</v>
          </cell>
          <cell r="L6">
            <v>-23527.920000000013</v>
          </cell>
          <cell r="M6">
            <v>3.5484015754274928E-2</v>
          </cell>
          <cell r="N6">
            <v>4973283.78</v>
          </cell>
          <cell r="O6">
            <v>0</v>
          </cell>
        </row>
        <row r="7">
          <cell r="A7" t="str">
            <v/>
          </cell>
        </row>
        <row r="8">
          <cell r="A8" t="str">
            <v>S01 P</v>
          </cell>
          <cell r="B8" t="str">
            <v>S01 Policy Culture &amp; Communications Total</v>
          </cell>
          <cell r="C8">
            <v>4675000</v>
          </cell>
          <cell r="D8">
            <v>298283.78000000026</v>
          </cell>
          <cell r="E8">
            <v>4973283.78</v>
          </cell>
          <cell r="F8">
            <v>5485999.9400000004</v>
          </cell>
          <cell r="G8">
            <v>78326.16</v>
          </cell>
          <cell r="H8">
            <v>407190</v>
          </cell>
          <cell r="I8">
            <v>5000483.78</v>
          </cell>
          <cell r="J8">
            <v>176472.08</v>
          </cell>
          <cell r="K8">
            <v>200000</v>
          </cell>
          <cell r="L8">
            <v>-23527.920000000013</v>
          </cell>
          <cell r="M8">
            <v>3.5484015754274928E-2</v>
          </cell>
          <cell r="N8">
            <v>5000483.78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/>
          </cell>
        </row>
        <row r="10">
          <cell r="A10" t="str">
            <v>C3039</v>
          </cell>
          <cell r="B10" t="str">
            <v>C3039 ICT Infrastructure</v>
          </cell>
          <cell r="C10">
            <v>100000</v>
          </cell>
          <cell r="D10">
            <v>-71878.670000000013</v>
          </cell>
          <cell r="E10">
            <v>28121.329999999987</v>
          </cell>
          <cell r="F10">
            <v>2355155.85</v>
          </cell>
          <cell r="G10">
            <v>2075763.52</v>
          </cell>
          <cell r="H10">
            <v>200000</v>
          </cell>
          <cell r="I10">
            <v>79392.329999999987</v>
          </cell>
          <cell r="J10">
            <v>32016.87</v>
          </cell>
          <cell r="K10">
            <v>46047.360000000001</v>
          </cell>
          <cell r="L10">
            <v>-14030.490000000002</v>
          </cell>
          <cell r="M10">
            <v>0.40327409461342179</v>
          </cell>
          <cell r="N10">
            <v>79392.329999999987</v>
          </cell>
          <cell r="O10">
            <v>0</v>
          </cell>
        </row>
        <row r="11">
          <cell r="A11" t="str">
            <v>C3044</v>
          </cell>
          <cell r="B11" t="str">
            <v>C3044 Software Licences</v>
          </cell>
          <cell r="C11">
            <v>177000</v>
          </cell>
          <cell r="D11">
            <v>-2402</v>
          </cell>
          <cell r="E11">
            <v>174598</v>
          </cell>
          <cell r="F11">
            <v>1012045.88</v>
          </cell>
          <cell r="G11">
            <v>343968.88</v>
          </cell>
          <cell r="H11">
            <v>504000</v>
          </cell>
          <cell r="I11">
            <v>164077</v>
          </cell>
          <cell r="J11">
            <v>164077</v>
          </cell>
          <cell r="K11">
            <v>164077</v>
          </cell>
          <cell r="L11">
            <v>0</v>
          </cell>
          <cell r="M11">
            <v>1</v>
          </cell>
          <cell r="N11">
            <v>164077</v>
          </cell>
          <cell r="O11">
            <v>0</v>
          </cell>
        </row>
        <row r="12">
          <cell r="A12" t="str">
            <v>C3053</v>
          </cell>
          <cell r="B12" t="str">
            <v>C3053 New Council website in Drupal</v>
          </cell>
          <cell r="C12">
            <v>15000</v>
          </cell>
          <cell r="D12">
            <v>0</v>
          </cell>
          <cell r="E12">
            <v>15000</v>
          </cell>
          <cell r="F12">
            <v>110000</v>
          </cell>
          <cell r="G12">
            <v>0</v>
          </cell>
          <cell r="H12">
            <v>15000</v>
          </cell>
          <cell r="I12">
            <v>95000</v>
          </cell>
          <cell r="J12">
            <v>8881.2000000000007</v>
          </cell>
          <cell r="K12">
            <v>0</v>
          </cell>
          <cell r="L12">
            <v>8881.2000000000007</v>
          </cell>
          <cell r="M12">
            <v>9.3486315789473695E-2</v>
          </cell>
          <cell r="N12">
            <v>95000</v>
          </cell>
          <cell r="O12">
            <v>0</v>
          </cell>
        </row>
        <row r="13">
          <cell r="A13" t="str">
            <v>C3054</v>
          </cell>
          <cell r="B13" t="str">
            <v xml:space="preserve">C3054 Purchase of web service (API's) </v>
          </cell>
          <cell r="C13">
            <v>71000</v>
          </cell>
          <cell r="D13">
            <v>0</v>
          </cell>
          <cell r="E13">
            <v>71000</v>
          </cell>
          <cell r="F13">
            <v>84000</v>
          </cell>
          <cell r="G13">
            <v>0</v>
          </cell>
          <cell r="H13">
            <v>0</v>
          </cell>
          <cell r="I13">
            <v>84000</v>
          </cell>
          <cell r="J13">
            <v>0</v>
          </cell>
          <cell r="K13">
            <v>14280</v>
          </cell>
          <cell r="L13">
            <v>-14280</v>
          </cell>
          <cell r="M13">
            <v>0</v>
          </cell>
          <cell r="N13">
            <v>84000</v>
          </cell>
          <cell r="O13">
            <v>0</v>
          </cell>
        </row>
        <row r="14">
          <cell r="A14" t="str">
            <v>C3045</v>
          </cell>
          <cell r="B14" t="str">
            <v>C3045 Mobile Working</v>
          </cell>
          <cell r="C14">
            <v>0</v>
          </cell>
          <cell r="D14">
            <v>92831.679999999993</v>
          </cell>
          <cell r="E14">
            <v>92831.679999999993</v>
          </cell>
          <cell r="F14">
            <v>98000</v>
          </cell>
          <cell r="G14">
            <v>5168.32</v>
          </cell>
          <cell r="H14">
            <v>0</v>
          </cell>
          <cell r="I14">
            <v>92831.679999999993</v>
          </cell>
          <cell r="J14">
            <v>10780</v>
          </cell>
          <cell r="K14">
            <v>83548.800000000003</v>
          </cell>
          <cell r="L14">
            <v>-72768.800000000003</v>
          </cell>
          <cell r="M14">
            <v>0.11612415072096079</v>
          </cell>
          <cell r="N14">
            <v>92831.679999999993</v>
          </cell>
          <cell r="O14">
            <v>0</v>
          </cell>
        </row>
        <row r="15">
          <cell r="A15" t="str">
            <v>C3046</v>
          </cell>
          <cell r="B15" t="str">
            <v>C3046 System Integration Capability</v>
          </cell>
          <cell r="C15">
            <v>0</v>
          </cell>
          <cell r="D15">
            <v>13000</v>
          </cell>
          <cell r="E15">
            <v>13000</v>
          </cell>
          <cell r="F15">
            <v>12000</v>
          </cell>
          <cell r="G15">
            <v>12000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C3047</v>
          </cell>
          <cell r="B16" t="str">
            <v>C3047 Oracle 11g Upgrade</v>
          </cell>
          <cell r="C16">
            <v>0</v>
          </cell>
          <cell r="D16">
            <v>25000</v>
          </cell>
          <cell r="E16">
            <v>25000</v>
          </cell>
          <cell r="F16">
            <v>25000</v>
          </cell>
          <cell r="G16">
            <v>0</v>
          </cell>
          <cell r="H16">
            <v>0</v>
          </cell>
          <cell r="I16">
            <v>25000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25000</v>
          </cell>
          <cell r="O16">
            <v>0</v>
          </cell>
        </row>
        <row r="17">
          <cell r="A17" t="str">
            <v>C3048</v>
          </cell>
          <cell r="B17" t="str">
            <v>C3048 Server 2008 Upgrade for Idox</v>
          </cell>
          <cell r="C17">
            <v>0</v>
          </cell>
          <cell r="D17">
            <v>25000</v>
          </cell>
          <cell r="E17">
            <v>25000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C3049</v>
          </cell>
          <cell r="B18" t="str">
            <v>C3049 Source Code Management</v>
          </cell>
          <cell r="C18">
            <v>0</v>
          </cell>
          <cell r="D18">
            <v>15000</v>
          </cell>
          <cell r="E18">
            <v>15000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C3050</v>
          </cell>
          <cell r="B19" t="str">
            <v>C3050 Tree Management Software</v>
          </cell>
          <cell r="C19">
            <v>0</v>
          </cell>
          <cell r="D19">
            <v>750</v>
          </cell>
          <cell r="E19">
            <v>750</v>
          </cell>
          <cell r="F19">
            <v>14250</v>
          </cell>
          <cell r="G19">
            <v>14250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/>
          </cell>
        </row>
        <row r="21">
          <cell r="A21" t="str">
            <v>S03 B</v>
          </cell>
          <cell r="B21" t="str">
            <v>S03 Business Improvement &amp; Technology Total</v>
          </cell>
          <cell r="C21">
            <v>363000</v>
          </cell>
          <cell r="D21">
            <v>97301.00999999998</v>
          </cell>
          <cell r="E21">
            <v>460301.00999999995</v>
          </cell>
          <cell r="F21">
            <v>3710451.73</v>
          </cell>
          <cell r="G21">
            <v>2451150.7199999997</v>
          </cell>
          <cell r="H21">
            <v>719000</v>
          </cell>
          <cell r="I21">
            <v>540301.01</v>
          </cell>
          <cell r="J21">
            <v>215755.07</v>
          </cell>
          <cell r="K21">
            <v>307953.15999999997</v>
          </cell>
          <cell r="L21">
            <v>-92198.09</v>
          </cell>
          <cell r="M21">
            <v>0.39932383246886766</v>
          </cell>
          <cell r="N21">
            <v>540301.01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/>
          </cell>
        </row>
        <row r="23">
          <cell r="A23" t="str">
            <v>F1323</v>
          </cell>
          <cell r="B23" t="str">
            <v>F1323 Bridge Over Fiddlers Stream</v>
          </cell>
          <cell r="C23">
            <v>70000</v>
          </cell>
          <cell r="D23">
            <v>0</v>
          </cell>
          <cell r="E23">
            <v>70000</v>
          </cell>
          <cell r="F23">
            <v>409031.04000000004</v>
          </cell>
          <cell r="G23">
            <v>181015.04000000001</v>
          </cell>
          <cell r="H23">
            <v>228016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F6013</v>
          </cell>
          <cell r="B24" t="str">
            <v>F6013 Bullingdon Community Centre -Enhancement of Community Facilities</v>
          </cell>
          <cell r="C24">
            <v>0</v>
          </cell>
          <cell r="D24">
            <v>894.72999999999979</v>
          </cell>
          <cell r="E24">
            <v>894.72999999999979</v>
          </cell>
          <cell r="F24">
            <v>30000</v>
          </cell>
          <cell r="G24">
            <v>29105.27</v>
          </cell>
          <cell r="H24">
            <v>0</v>
          </cell>
          <cell r="I24">
            <v>894.72999999999979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894.72999999999979</v>
          </cell>
          <cell r="O24">
            <v>0</v>
          </cell>
        </row>
        <row r="25">
          <cell r="A25" t="str">
            <v>F7008</v>
          </cell>
          <cell r="B25" t="str">
            <v>F7008 Landscaping Work at Lamarsh Road</v>
          </cell>
          <cell r="C25">
            <v>0</v>
          </cell>
          <cell r="D25">
            <v>1031.5600000000013</v>
          </cell>
          <cell r="E25">
            <v>1031.5600000000013</v>
          </cell>
          <cell r="F25">
            <v>17924</v>
          </cell>
          <cell r="G25">
            <v>16892.439999999999</v>
          </cell>
          <cell r="H25">
            <v>0</v>
          </cell>
          <cell r="I25">
            <v>1031.5600000000013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1031.5600000000013</v>
          </cell>
          <cell r="O25">
            <v>0</v>
          </cell>
        </row>
        <row r="26">
          <cell r="A26" t="str">
            <v>F7006</v>
          </cell>
          <cell r="B26" t="str">
            <v>F7006 Work of Art - Littlemore</v>
          </cell>
          <cell r="C26">
            <v>0</v>
          </cell>
          <cell r="D26">
            <v>1560</v>
          </cell>
          <cell r="E26">
            <v>1560</v>
          </cell>
          <cell r="F26">
            <v>1693</v>
          </cell>
          <cell r="G26">
            <v>133</v>
          </cell>
          <cell r="H26">
            <v>0</v>
          </cell>
          <cell r="I26">
            <v>1560</v>
          </cell>
          <cell r="J26">
            <v>9825</v>
          </cell>
          <cell r="K26">
            <v>780</v>
          </cell>
          <cell r="L26">
            <v>9045</v>
          </cell>
          <cell r="M26">
            <v>6.2980769230769234</v>
          </cell>
          <cell r="N26">
            <v>9045</v>
          </cell>
          <cell r="O26">
            <v>7485</v>
          </cell>
          <cell r="Q26">
            <v>7485</v>
          </cell>
          <cell r="S26">
            <v>7485</v>
          </cell>
        </row>
        <row r="27">
          <cell r="A27" t="str">
            <v>F7007</v>
          </cell>
          <cell r="B27" t="str">
            <v>F7007 Woodfarm / Headington Community Centre - Improvements</v>
          </cell>
          <cell r="C27">
            <v>19887</v>
          </cell>
          <cell r="D27">
            <v>0</v>
          </cell>
          <cell r="E27">
            <v>19887</v>
          </cell>
          <cell r="F27">
            <v>19887</v>
          </cell>
          <cell r="G27">
            <v>0</v>
          </cell>
          <cell r="H27">
            <v>19887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F7009</v>
          </cell>
          <cell r="B28" t="str">
            <v>F7009 CCTV Gipsy Lane Campus</v>
          </cell>
          <cell r="C28">
            <v>60000</v>
          </cell>
          <cell r="D28">
            <v>0</v>
          </cell>
          <cell r="E28">
            <v>60000</v>
          </cell>
          <cell r="F28">
            <v>60000</v>
          </cell>
          <cell r="G28">
            <v>0</v>
          </cell>
          <cell r="H28">
            <v>60000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F7011</v>
          </cell>
          <cell r="B29" t="str">
            <v>F7011 Headington Environmental Improvements</v>
          </cell>
          <cell r="C29">
            <v>60000</v>
          </cell>
          <cell r="D29">
            <v>0</v>
          </cell>
          <cell r="E29">
            <v>60000</v>
          </cell>
          <cell r="F29">
            <v>60000</v>
          </cell>
          <cell r="G29">
            <v>0</v>
          </cell>
          <cell r="H29">
            <v>0</v>
          </cell>
          <cell r="I29">
            <v>60000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60000</v>
          </cell>
          <cell r="O29">
            <v>0</v>
          </cell>
        </row>
        <row r="30">
          <cell r="A30" t="str">
            <v>F7012</v>
          </cell>
          <cell r="B30" t="str">
            <v>F7012 Rose Hill Recreation Ground Improvements</v>
          </cell>
          <cell r="C30">
            <v>3300</v>
          </cell>
          <cell r="D30">
            <v>0</v>
          </cell>
          <cell r="E30">
            <v>3300</v>
          </cell>
          <cell r="F30">
            <v>3300</v>
          </cell>
          <cell r="G30">
            <v>0</v>
          </cell>
          <cell r="H30">
            <v>0</v>
          </cell>
          <cell r="I30">
            <v>3300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3300</v>
          </cell>
          <cell r="O30">
            <v>0</v>
          </cell>
        </row>
        <row r="31">
          <cell r="A31" t="str">
            <v>F7019</v>
          </cell>
          <cell r="B31" t="str">
            <v>F7019 Work of Art Rose Hill</v>
          </cell>
          <cell r="C31">
            <v>0</v>
          </cell>
          <cell r="D31">
            <v>2288</v>
          </cell>
          <cell r="E31">
            <v>2288</v>
          </cell>
          <cell r="F31">
            <v>14310.17</v>
          </cell>
          <cell r="G31">
            <v>12022.17</v>
          </cell>
          <cell r="H31">
            <v>2288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F7020</v>
          </cell>
          <cell r="B32" t="str">
            <v>F7020 Work of Art Shotover View</v>
          </cell>
          <cell r="C32">
            <v>14635</v>
          </cell>
          <cell r="D32">
            <v>0</v>
          </cell>
          <cell r="E32">
            <v>14635</v>
          </cell>
          <cell r="F32">
            <v>14635</v>
          </cell>
          <cell r="G32">
            <v>0</v>
          </cell>
          <cell r="H32">
            <v>14635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F7022</v>
          </cell>
          <cell r="B33" t="str">
            <v>F7022 Sunnymeade Park - Enhancement of Play Area Facilities</v>
          </cell>
          <cell r="C33">
            <v>1830</v>
          </cell>
          <cell r="D33">
            <v>0</v>
          </cell>
          <cell r="E33">
            <v>1830</v>
          </cell>
          <cell r="F33">
            <v>1830</v>
          </cell>
          <cell r="G33">
            <v>0</v>
          </cell>
          <cell r="H33">
            <v>0</v>
          </cell>
          <cell r="I33">
            <v>1830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1830</v>
          </cell>
          <cell r="O33">
            <v>0</v>
          </cell>
        </row>
        <row r="34">
          <cell r="A34" t="str">
            <v>F7023</v>
          </cell>
          <cell r="B34" t="str">
            <v>F7023 Templars Square Public Safety Measures</v>
          </cell>
          <cell r="C34">
            <v>10000</v>
          </cell>
          <cell r="D34">
            <v>0</v>
          </cell>
          <cell r="E34">
            <v>10000</v>
          </cell>
          <cell r="F34">
            <v>14512</v>
          </cell>
          <cell r="G34">
            <v>0</v>
          </cell>
          <cell r="H34">
            <v>0</v>
          </cell>
          <cell r="I34">
            <v>14512</v>
          </cell>
          <cell r="J34">
            <v>14511.98</v>
          </cell>
          <cell r="K34">
            <v>14512</v>
          </cell>
          <cell r="L34">
            <v>-2.0000000000436557E-2</v>
          </cell>
          <cell r="M34">
            <v>0</v>
          </cell>
          <cell r="N34">
            <v>14512</v>
          </cell>
          <cell r="O34">
            <v>0</v>
          </cell>
        </row>
        <row r="35">
          <cell r="A35" t="str">
            <v>F7024</v>
          </cell>
          <cell r="B35" t="str">
            <v>F7024 St Clements Environmental Improvements</v>
          </cell>
          <cell r="C35">
            <v>60000</v>
          </cell>
          <cell r="D35">
            <v>0</v>
          </cell>
          <cell r="E35">
            <v>60000</v>
          </cell>
          <cell r="F35">
            <v>50000</v>
          </cell>
          <cell r="G35">
            <v>0</v>
          </cell>
          <cell r="H35">
            <v>50000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M5014</v>
          </cell>
          <cell r="B36" t="str">
            <v>M5014 West End Partnership</v>
          </cell>
          <cell r="C36">
            <v>217225</v>
          </cell>
          <cell r="D36">
            <v>0</v>
          </cell>
          <cell r="E36">
            <v>217225</v>
          </cell>
          <cell r="F36">
            <v>2025749.3</v>
          </cell>
          <cell r="G36">
            <v>1355749.3</v>
          </cell>
          <cell r="H36">
            <v>335000</v>
          </cell>
          <cell r="I36">
            <v>335000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335000</v>
          </cell>
          <cell r="O36">
            <v>0</v>
          </cell>
        </row>
        <row r="37">
          <cell r="A37" t="str">
            <v/>
          </cell>
        </row>
        <row r="38">
          <cell r="A38" t="str">
            <v>S11 C</v>
          </cell>
          <cell r="B38" t="str">
            <v>S11 City Development Total</v>
          </cell>
          <cell r="C38">
            <v>516877</v>
          </cell>
          <cell r="D38">
            <v>5774.2900000000009</v>
          </cell>
          <cell r="E38">
            <v>522651.29</v>
          </cell>
          <cell r="F38">
            <v>2722871.5100000002</v>
          </cell>
          <cell r="G38">
            <v>1594917.22</v>
          </cell>
          <cell r="H38">
            <v>709826</v>
          </cell>
          <cell r="I38">
            <v>418128.29000000004</v>
          </cell>
          <cell r="J38">
            <v>24336.98</v>
          </cell>
          <cell r="K38">
            <v>15292</v>
          </cell>
          <cell r="L38">
            <v>9044.98</v>
          </cell>
          <cell r="M38">
            <v>5.8204576399267308E-2</v>
          </cell>
          <cell r="N38">
            <v>425613.29000000004</v>
          </cell>
          <cell r="O38">
            <v>7485</v>
          </cell>
          <cell r="P38">
            <v>0</v>
          </cell>
          <cell r="Q38">
            <v>7485</v>
          </cell>
          <cell r="R38">
            <v>0</v>
          </cell>
          <cell r="S38">
            <v>7485</v>
          </cell>
        </row>
        <row r="39">
          <cell r="A39" t="str">
            <v/>
          </cell>
        </row>
        <row r="40">
          <cell r="A40" t="str">
            <v>E3511</v>
          </cell>
          <cell r="B40" t="str">
            <v>E3511 Renovation Grants</v>
          </cell>
          <cell r="C40">
            <v>50000</v>
          </cell>
          <cell r="D40">
            <v>6313.43</v>
          </cell>
          <cell r="E40">
            <v>56313.43</v>
          </cell>
          <cell r="F40">
            <v>347668.13</v>
          </cell>
          <cell r="G40">
            <v>141354.70000000001</v>
          </cell>
          <cell r="H40">
            <v>150000</v>
          </cell>
          <cell r="I40">
            <v>56313.43</v>
          </cell>
          <cell r="J40">
            <v>17483.86</v>
          </cell>
          <cell r="K40">
            <v>32847.35</v>
          </cell>
          <cell r="L40">
            <v>-15363.489999999998</v>
          </cell>
          <cell r="M40">
            <v>0.31047407341374872</v>
          </cell>
          <cell r="N40">
            <v>56313.43</v>
          </cell>
          <cell r="O40">
            <v>0</v>
          </cell>
        </row>
        <row r="41">
          <cell r="A41" t="str">
            <v>E3521</v>
          </cell>
          <cell r="B41" t="str">
            <v>E3521 Disabled Facilities Grants</v>
          </cell>
          <cell r="C41">
            <v>640000</v>
          </cell>
          <cell r="D41">
            <v>-5456.2299999999814</v>
          </cell>
          <cell r="E41">
            <v>634543.77</v>
          </cell>
          <cell r="F41">
            <v>5860625.5299999993</v>
          </cell>
          <cell r="G41">
            <v>3306081.76</v>
          </cell>
          <cell r="H41">
            <v>1920000</v>
          </cell>
          <cell r="I41">
            <v>634543.77</v>
          </cell>
          <cell r="J41">
            <v>443037.56</v>
          </cell>
          <cell r="K41">
            <v>370129.49</v>
          </cell>
          <cell r="L41">
            <v>72908.070000000007</v>
          </cell>
          <cell r="M41">
            <v>0.69819858132087564</v>
          </cell>
          <cell r="N41">
            <v>634543.77</v>
          </cell>
          <cell r="O41">
            <v>0</v>
          </cell>
        </row>
        <row r="42">
          <cell r="A42" t="str">
            <v>E3554</v>
          </cell>
          <cell r="B42" t="str">
            <v>E3554 Additional SALIX Plus funding</v>
          </cell>
          <cell r="C42">
            <v>200000</v>
          </cell>
          <cell r="D42">
            <v>0</v>
          </cell>
          <cell r="E42">
            <v>200000</v>
          </cell>
          <cell r="F42">
            <v>600000</v>
          </cell>
          <cell r="G42">
            <v>0</v>
          </cell>
          <cell r="H42">
            <v>300000</v>
          </cell>
          <cell r="I42">
            <v>300000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300000</v>
          </cell>
          <cell r="O42">
            <v>0</v>
          </cell>
          <cell r="P42">
            <v>0</v>
          </cell>
          <cell r="R42">
            <v>0</v>
          </cell>
        </row>
        <row r="43">
          <cell r="A43" t="str">
            <v>E3555</v>
          </cell>
          <cell r="B43" t="str">
            <v>E3555 Flood Alleviation at Northway &amp; Marston</v>
          </cell>
          <cell r="C43">
            <v>300000</v>
          </cell>
          <cell r="D43">
            <v>0</v>
          </cell>
          <cell r="E43">
            <v>300000</v>
          </cell>
          <cell r="F43">
            <v>1700000</v>
          </cell>
          <cell r="G43">
            <v>0</v>
          </cell>
          <cell r="H43">
            <v>1400000</v>
          </cell>
          <cell r="I43">
            <v>300000</v>
          </cell>
          <cell r="J43">
            <v>3000</v>
          </cell>
          <cell r="K43">
            <v>0</v>
          </cell>
          <cell r="L43">
            <v>3000</v>
          </cell>
          <cell r="M43">
            <v>0.01</v>
          </cell>
          <cell r="N43">
            <v>300000</v>
          </cell>
          <cell r="O43">
            <v>0</v>
          </cell>
        </row>
        <row r="44">
          <cell r="A44" t="str">
            <v>E3556</v>
          </cell>
          <cell r="B44" t="str">
            <v>E3556 Additional CCTV to Speedwell street</v>
          </cell>
          <cell r="C44">
            <v>40000</v>
          </cell>
          <cell r="D44">
            <v>0</v>
          </cell>
          <cell r="E44">
            <v>40000</v>
          </cell>
          <cell r="F44">
            <v>40000</v>
          </cell>
          <cell r="G44">
            <v>0</v>
          </cell>
          <cell r="H44">
            <v>0</v>
          </cell>
          <cell r="I44">
            <v>40000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40000</v>
          </cell>
          <cell r="O44">
            <v>0</v>
          </cell>
        </row>
        <row r="45">
          <cell r="A45" t="str">
            <v>F0015</v>
          </cell>
          <cell r="B45" t="str">
            <v>F0015 Cycle Oxford</v>
          </cell>
          <cell r="C45">
            <v>240503</v>
          </cell>
          <cell r="D45">
            <v>61544.239999999991</v>
          </cell>
          <cell r="E45">
            <v>302047.24</v>
          </cell>
          <cell r="F45">
            <v>366999.28</v>
          </cell>
          <cell r="G45">
            <v>14952.28</v>
          </cell>
          <cell r="H45">
            <v>79206</v>
          </cell>
          <cell r="I45">
            <v>272841</v>
          </cell>
          <cell r="J45">
            <v>53514</v>
          </cell>
          <cell r="K45">
            <v>87811.625</v>
          </cell>
          <cell r="L45">
            <v>-34297.625</v>
          </cell>
          <cell r="M45">
            <v>0.19613621119992963</v>
          </cell>
          <cell r="N45">
            <v>272841</v>
          </cell>
          <cell r="O45">
            <v>0</v>
          </cell>
        </row>
        <row r="46">
          <cell r="A46" t="str">
            <v>G6014</v>
          </cell>
          <cell r="B46" t="str">
            <v>G6014 CCTV Project</v>
          </cell>
          <cell r="C46">
            <v>0</v>
          </cell>
          <cell r="D46">
            <v>25000</v>
          </cell>
          <cell r="E46">
            <v>25000</v>
          </cell>
          <cell r="F46">
            <v>25000</v>
          </cell>
          <cell r="G46">
            <v>0</v>
          </cell>
          <cell r="H46">
            <v>0</v>
          </cell>
          <cell r="I46">
            <v>25000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25000</v>
          </cell>
          <cell r="O46">
            <v>0</v>
          </cell>
        </row>
        <row r="47">
          <cell r="A47" t="str">
            <v>G6015</v>
          </cell>
          <cell r="B47" t="str">
            <v>G6015 CCTV Rosehill Parade</v>
          </cell>
          <cell r="C47">
            <v>0</v>
          </cell>
          <cell r="D47">
            <v>18000</v>
          </cell>
          <cell r="E47">
            <v>18000</v>
          </cell>
          <cell r="F47">
            <v>18000</v>
          </cell>
          <cell r="G47">
            <v>0</v>
          </cell>
          <cell r="H47">
            <v>0</v>
          </cell>
          <cell r="I47">
            <v>18000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18000</v>
          </cell>
          <cell r="O47">
            <v>0</v>
          </cell>
        </row>
        <row r="48">
          <cell r="A48" t="str">
            <v/>
          </cell>
        </row>
        <row r="49">
          <cell r="A49" t="str">
            <v>S12 E</v>
          </cell>
          <cell r="B49" t="str">
            <v>S12 Environmental Development Total</v>
          </cell>
          <cell r="C49">
            <v>1470503</v>
          </cell>
          <cell r="D49">
            <v>105401.44</v>
          </cell>
          <cell r="E49">
            <v>1575904.4400000002</v>
          </cell>
          <cell r="F49">
            <v>8958292.9399999995</v>
          </cell>
          <cell r="G49">
            <v>3462388.7399999998</v>
          </cell>
          <cell r="H49">
            <v>3849206</v>
          </cell>
          <cell r="I49">
            <v>1646698.2000000002</v>
          </cell>
          <cell r="J49">
            <v>517035.42</v>
          </cell>
          <cell r="K49">
            <v>490788.46499999997</v>
          </cell>
          <cell r="L49">
            <v>26246.955000000009</v>
          </cell>
          <cell r="M49">
            <v>0.31398310874451674</v>
          </cell>
          <cell r="N49">
            <v>1646698.2000000002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 t="str">
            <v/>
          </cell>
        </row>
        <row r="51">
          <cell r="A51" t="str">
            <v>Leisu</v>
          </cell>
          <cell r="B51" t="str">
            <v>Leisure Centres</v>
          </cell>
        </row>
        <row r="52">
          <cell r="A52" t="str">
            <v>A4808</v>
          </cell>
          <cell r="B52" t="str">
            <v>A4808 Blackbird Leys LC Improvements</v>
          </cell>
          <cell r="C52">
            <v>128278</v>
          </cell>
          <cell r="D52">
            <v>0</v>
          </cell>
          <cell r="E52">
            <v>128278</v>
          </cell>
          <cell r="F52">
            <v>617479.76</v>
          </cell>
          <cell r="G52">
            <v>489201.76</v>
          </cell>
          <cell r="H52">
            <v>128278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A4814</v>
          </cell>
          <cell r="B53" t="str">
            <v>A4814 Leisure Centre substantive repairs</v>
          </cell>
          <cell r="C53">
            <v>66000</v>
          </cell>
          <cell r="D53">
            <v>254728.52000000002</v>
          </cell>
          <cell r="E53">
            <v>320728.52</v>
          </cell>
          <cell r="F53">
            <v>861269.58000000007</v>
          </cell>
          <cell r="G53">
            <v>540541.06000000006</v>
          </cell>
          <cell r="H53">
            <v>0</v>
          </cell>
          <cell r="I53">
            <v>320728.52</v>
          </cell>
          <cell r="J53">
            <v>78254.899999999994</v>
          </cell>
          <cell r="K53">
            <v>142531.754288</v>
          </cell>
          <cell r="L53">
            <v>-64276.854288000002</v>
          </cell>
          <cell r="M53">
            <v>0.24399108629316779</v>
          </cell>
          <cell r="N53">
            <v>320728.52</v>
          </cell>
          <cell r="O53">
            <v>0</v>
          </cell>
        </row>
        <row r="54">
          <cell r="A54" t="str">
            <v/>
          </cell>
        </row>
        <row r="55">
          <cell r="A55" t="str">
            <v>Commu</v>
          </cell>
          <cell r="B55" t="str">
            <v>Community Centres</v>
          </cell>
        </row>
        <row r="56">
          <cell r="A56" t="str">
            <v>B0033</v>
          </cell>
          <cell r="B56" t="str">
            <v>B0033 Community Centres</v>
          </cell>
          <cell r="C56">
            <v>313420</v>
          </cell>
          <cell r="D56">
            <v>225582.91999999993</v>
          </cell>
          <cell r="E56">
            <v>539002.91999999993</v>
          </cell>
          <cell r="F56">
            <v>1741270.48</v>
          </cell>
          <cell r="G56">
            <v>385891.48</v>
          </cell>
          <cell r="H56">
            <v>1175379</v>
          </cell>
          <cell r="I56">
            <v>180000</v>
          </cell>
          <cell r="J56">
            <v>98222.11</v>
          </cell>
          <cell r="K56">
            <v>54972</v>
          </cell>
          <cell r="L56">
            <v>43250.11</v>
          </cell>
          <cell r="M56">
            <v>0.54567838888888887</v>
          </cell>
          <cell r="N56">
            <v>180000</v>
          </cell>
          <cell r="O56">
            <v>0</v>
          </cell>
          <cell r="P56">
            <v>0</v>
          </cell>
          <cell r="R56">
            <v>0</v>
          </cell>
        </row>
        <row r="57">
          <cell r="A57" t="str">
            <v/>
          </cell>
        </row>
        <row r="58">
          <cell r="A58" t="str">
            <v>Cover</v>
          </cell>
          <cell r="B58" t="str">
            <v>Covered Market</v>
          </cell>
        </row>
        <row r="59">
          <cell r="A59" t="str">
            <v>B0027</v>
          </cell>
          <cell r="B59" t="str">
            <v>B0027 Covered Market - Improvements &amp; Upgrade to Roof</v>
          </cell>
          <cell r="C59">
            <v>0</v>
          </cell>
          <cell r="D59">
            <v>52093.15</v>
          </cell>
          <cell r="E59">
            <v>52093.15</v>
          </cell>
          <cell r="F59">
            <v>78928.69</v>
          </cell>
          <cell r="G59">
            <v>26835.54</v>
          </cell>
          <cell r="H59">
            <v>0</v>
          </cell>
          <cell r="I59">
            <v>52093.15</v>
          </cell>
          <cell r="J59">
            <v>3711.01</v>
          </cell>
          <cell r="K59">
            <v>0</v>
          </cell>
          <cell r="L59">
            <v>3711.01</v>
          </cell>
          <cell r="M59">
            <v>7.1237965068343914E-2</v>
          </cell>
          <cell r="N59">
            <v>52093.15</v>
          </cell>
          <cell r="O59">
            <v>0</v>
          </cell>
        </row>
        <row r="60">
          <cell r="A60" t="str">
            <v>B0028</v>
          </cell>
          <cell r="B60" t="str">
            <v>B0028 Covered Market - New Roof Structures to High St Entrances</v>
          </cell>
          <cell r="C60">
            <v>100000</v>
          </cell>
          <cell r="D60">
            <v>1113.7099999999919</v>
          </cell>
          <cell r="E60">
            <v>101113.70999999999</v>
          </cell>
          <cell r="F60">
            <v>115000</v>
          </cell>
          <cell r="G60">
            <v>13886.29</v>
          </cell>
          <cell r="H60">
            <v>0</v>
          </cell>
          <cell r="I60">
            <v>101113.70999999999</v>
          </cell>
          <cell r="J60">
            <v>9697.92</v>
          </cell>
          <cell r="K60">
            <v>44934.932723999991</v>
          </cell>
          <cell r="L60">
            <v>-35237.012723999993</v>
          </cell>
          <cell r="M60">
            <v>9.591102927585192E-2</v>
          </cell>
          <cell r="N60">
            <v>101113.70999999999</v>
          </cell>
          <cell r="O60">
            <v>0</v>
          </cell>
        </row>
        <row r="61">
          <cell r="A61" t="str">
            <v>B0036</v>
          </cell>
          <cell r="B61" t="str">
            <v>B0036 Investment - Covered Market</v>
          </cell>
          <cell r="C61">
            <v>150000</v>
          </cell>
          <cell r="D61">
            <v>100048.28999999998</v>
          </cell>
          <cell r="E61">
            <v>250048.28999999998</v>
          </cell>
          <cell r="F61">
            <v>573194.36</v>
          </cell>
          <cell r="G61">
            <v>248146.07</v>
          </cell>
          <cell r="H61">
            <v>75000</v>
          </cell>
          <cell r="I61">
            <v>250048.28999999998</v>
          </cell>
          <cell r="J61">
            <v>52334.15</v>
          </cell>
          <cell r="K61">
            <v>18578.587947</v>
          </cell>
          <cell r="L61">
            <v>33755.562053000001</v>
          </cell>
          <cell r="M61">
            <v>0.20929617235134865</v>
          </cell>
          <cell r="N61">
            <v>250048.28999999998</v>
          </cell>
          <cell r="O61">
            <v>0</v>
          </cell>
        </row>
        <row r="62">
          <cell r="A62" t="str">
            <v/>
          </cell>
          <cell r="C62">
            <v>0</v>
          </cell>
        </row>
        <row r="63">
          <cell r="A63" t="str">
            <v>Inves</v>
          </cell>
          <cell r="B63" t="str">
            <v>Investment Properties</v>
          </cell>
        </row>
        <row r="64">
          <cell r="A64" t="str">
            <v>B0003</v>
          </cell>
          <cell r="B64" t="str">
            <v>B0003 Roof Repairs &amp; Ext Refurbishment 44-46 George St</v>
          </cell>
          <cell r="C64">
            <v>27000</v>
          </cell>
          <cell r="D64">
            <v>0</v>
          </cell>
          <cell r="E64">
            <v>27000</v>
          </cell>
          <cell r="F64">
            <v>29923</v>
          </cell>
          <cell r="G64">
            <v>2923</v>
          </cell>
          <cell r="H64">
            <v>0</v>
          </cell>
          <cell r="I64">
            <v>27000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27000</v>
          </cell>
          <cell r="O64">
            <v>0</v>
          </cell>
        </row>
        <row r="65">
          <cell r="A65" t="str">
            <v>B0040</v>
          </cell>
          <cell r="B65" t="str">
            <v>B0040 Investment - Broad Street</v>
          </cell>
          <cell r="C65">
            <v>127280</v>
          </cell>
          <cell r="D65">
            <v>-29770.600000000006</v>
          </cell>
          <cell r="E65">
            <v>97509.4</v>
          </cell>
          <cell r="F65">
            <v>303896.03000000003</v>
          </cell>
          <cell r="G65">
            <v>155186.63</v>
          </cell>
          <cell r="H65">
            <v>51200</v>
          </cell>
          <cell r="I65">
            <v>97509.4</v>
          </cell>
          <cell r="J65">
            <v>601.67999999999995</v>
          </cell>
          <cell r="K65">
            <v>36566.024999999994</v>
          </cell>
          <cell r="L65">
            <v>-35964.344999999994</v>
          </cell>
          <cell r="M65">
            <v>6.1704820253226864E-3</v>
          </cell>
          <cell r="N65">
            <v>97509.4</v>
          </cell>
          <cell r="O65">
            <v>0</v>
          </cell>
        </row>
        <row r="66">
          <cell r="A66" t="str">
            <v>B0041</v>
          </cell>
          <cell r="B66" t="str">
            <v>B0041 Investment - Misc City Centre Properties</v>
          </cell>
          <cell r="C66">
            <v>10000</v>
          </cell>
          <cell r="D66">
            <v>2320.7700000000004</v>
          </cell>
          <cell r="E66">
            <v>12320.77</v>
          </cell>
          <cell r="F66">
            <v>52150.509999999995</v>
          </cell>
          <cell r="G66">
            <v>15829.74</v>
          </cell>
          <cell r="H66">
            <v>24000</v>
          </cell>
          <cell r="I66">
            <v>12320.77</v>
          </cell>
          <cell r="J66">
            <v>1231.42</v>
          </cell>
          <cell r="K66">
            <v>0</v>
          </cell>
          <cell r="L66">
            <v>1231.42</v>
          </cell>
          <cell r="M66">
            <v>9.994667541070891E-2</v>
          </cell>
          <cell r="N66">
            <v>12320.77</v>
          </cell>
          <cell r="O66">
            <v>0</v>
          </cell>
        </row>
        <row r="67">
          <cell r="A67" t="str">
            <v>B0044</v>
          </cell>
          <cell r="B67" t="str">
            <v>B0044 Investment - Outer City</v>
          </cell>
          <cell r="C67">
            <v>38600</v>
          </cell>
          <cell r="D67">
            <v>8607.739999999998</v>
          </cell>
          <cell r="E67">
            <v>47207.74</v>
          </cell>
          <cell r="F67">
            <v>413759.42</v>
          </cell>
          <cell r="G67">
            <v>28751.68</v>
          </cell>
          <cell r="H67">
            <v>337800</v>
          </cell>
          <cell r="I67">
            <v>47207.74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47207.74</v>
          </cell>
          <cell r="O67">
            <v>0</v>
          </cell>
        </row>
        <row r="68">
          <cell r="A68" t="str">
            <v>B0045</v>
          </cell>
          <cell r="B68" t="str">
            <v>B0045 Investment - St. Michael’s Street</v>
          </cell>
          <cell r="C68">
            <v>0</v>
          </cell>
          <cell r="D68">
            <v>6035.41</v>
          </cell>
          <cell r="E68">
            <v>6035.41</v>
          </cell>
          <cell r="F68">
            <v>33647</v>
          </cell>
          <cell r="G68">
            <v>27611.59</v>
          </cell>
          <cell r="H68">
            <v>0</v>
          </cell>
          <cell r="I68">
            <v>6035.41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6035.41</v>
          </cell>
          <cell r="O68">
            <v>0</v>
          </cell>
        </row>
        <row r="69">
          <cell r="A69" t="str">
            <v>B0046</v>
          </cell>
          <cell r="B69" t="str">
            <v>B0046 Investment - Ship Street</v>
          </cell>
          <cell r="C69">
            <v>65720</v>
          </cell>
          <cell r="D69">
            <v>5502.1000000000058</v>
          </cell>
          <cell r="E69">
            <v>71222.100000000006</v>
          </cell>
          <cell r="F69">
            <v>76220</v>
          </cell>
          <cell r="G69">
            <v>4997.8999999999996</v>
          </cell>
          <cell r="H69">
            <v>0</v>
          </cell>
          <cell r="I69">
            <v>71222.100000000006</v>
          </cell>
          <cell r="J69">
            <v>3018.36</v>
          </cell>
          <cell r="K69">
            <v>0</v>
          </cell>
          <cell r="L69">
            <v>3018.36</v>
          </cell>
          <cell r="M69">
            <v>4.2379542304986792E-2</v>
          </cell>
          <cell r="N69">
            <v>71222.100000000006</v>
          </cell>
          <cell r="O69">
            <v>0</v>
          </cell>
        </row>
        <row r="70">
          <cell r="A70" t="str">
            <v>B0043</v>
          </cell>
          <cell r="B70" t="str">
            <v>B0043 Investment George Street</v>
          </cell>
          <cell r="C70">
            <v>50500</v>
          </cell>
          <cell r="D70">
            <v>50500</v>
          </cell>
          <cell r="E70">
            <v>101000</v>
          </cell>
          <cell r="F70">
            <v>180368</v>
          </cell>
          <cell r="G70">
            <v>1568</v>
          </cell>
          <cell r="H70">
            <v>77800</v>
          </cell>
          <cell r="I70">
            <v>101000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101000</v>
          </cell>
          <cell r="O70">
            <v>0</v>
          </cell>
        </row>
        <row r="71">
          <cell r="A71" t="str">
            <v>B0072</v>
          </cell>
          <cell r="B71" t="str">
            <v>B0072 23-25 Broad Street</v>
          </cell>
          <cell r="C71">
            <v>300000</v>
          </cell>
          <cell r="D71">
            <v>12395.549999999988</v>
          </cell>
          <cell r="E71">
            <v>312395.55</v>
          </cell>
          <cell r="F71">
            <v>350000</v>
          </cell>
          <cell r="G71">
            <v>37604.449999999997</v>
          </cell>
          <cell r="H71">
            <v>0</v>
          </cell>
          <cell r="I71">
            <v>312395.55</v>
          </cell>
          <cell r="J71">
            <v>296841.76</v>
          </cell>
          <cell r="K71">
            <v>95405.60097</v>
          </cell>
          <cell r="L71">
            <v>201436.15903000001</v>
          </cell>
          <cell r="M71">
            <v>0.95021123060171642</v>
          </cell>
          <cell r="N71">
            <v>312395.55</v>
          </cell>
          <cell r="O71">
            <v>0</v>
          </cell>
        </row>
        <row r="72">
          <cell r="A72" t="str">
            <v>M5015</v>
          </cell>
          <cell r="B72" t="str">
            <v>M5015 Old Fire Station</v>
          </cell>
          <cell r="F72">
            <v>4063552.76</v>
          </cell>
          <cell r="G72">
            <v>4062754.76</v>
          </cell>
          <cell r="H72">
            <v>0</v>
          </cell>
          <cell r="I72">
            <v>798</v>
          </cell>
          <cell r="J72">
            <v>3678</v>
          </cell>
          <cell r="K72">
            <v>798</v>
          </cell>
          <cell r="L72">
            <v>2880</v>
          </cell>
          <cell r="M72">
            <v>0</v>
          </cell>
          <cell r="N72">
            <v>798</v>
          </cell>
          <cell r="O72">
            <v>0</v>
          </cell>
        </row>
        <row r="73">
          <cell r="A73" t="str">
            <v/>
          </cell>
        </row>
        <row r="74">
          <cell r="A74" t="str">
            <v>Misce</v>
          </cell>
          <cell r="B74" t="str">
            <v>Miscellaneous Council Properties</v>
          </cell>
        </row>
        <row r="75">
          <cell r="A75" t="str">
            <v>B0088</v>
          </cell>
          <cell r="B75" t="str">
            <v>B0088 Barns Road Car Park</v>
          </cell>
          <cell r="C75">
            <v>80000</v>
          </cell>
          <cell r="D75">
            <v>128254.23000000001</v>
          </cell>
          <cell r="E75">
            <v>208254.23</v>
          </cell>
          <cell r="F75">
            <v>128254.23000000001</v>
          </cell>
          <cell r="G75">
            <v>0</v>
          </cell>
          <cell r="H75">
            <v>0</v>
          </cell>
          <cell r="I75">
            <v>128254.23000000001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128254.23000000001</v>
          </cell>
          <cell r="O75">
            <v>0</v>
          </cell>
        </row>
        <row r="76">
          <cell r="A76" t="str">
            <v>B0052</v>
          </cell>
          <cell r="B76" t="str">
            <v>B0052 Miscellaneous Properties</v>
          </cell>
          <cell r="C76">
            <v>0</v>
          </cell>
          <cell r="D76">
            <v>9864.9199999999983</v>
          </cell>
          <cell r="E76">
            <v>9864.9199999999983</v>
          </cell>
          <cell r="F76">
            <v>80937</v>
          </cell>
          <cell r="G76">
            <v>56712.08</v>
          </cell>
          <cell r="H76">
            <v>14360</v>
          </cell>
          <cell r="I76">
            <v>9864.9199999999983</v>
          </cell>
          <cell r="J76">
            <v>23950.11</v>
          </cell>
          <cell r="K76">
            <v>9865</v>
          </cell>
          <cell r="L76">
            <v>14085.11</v>
          </cell>
          <cell r="M76">
            <v>2.4278058007566208</v>
          </cell>
          <cell r="N76">
            <v>9864.9199999999983</v>
          </cell>
          <cell r="O76">
            <v>0</v>
          </cell>
        </row>
        <row r="77">
          <cell r="A77" t="str">
            <v>B0073</v>
          </cell>
          <cell r="B77" t="str">
            <v>B0073 Clearing Channels under Frideswide Bridge</v>
          </cell>
          <cell r="C77">
            <v>0</v>
          </cell>
          <cell r="D77">
            <v>5000</v>
          </cell>
          <cell r="E77">
            <v>5000</v>
          </cell>
          <cell r="F77">
            <v>5000</v>
          </cell>
          <cell r="G77">
            <v>0</v>
          </cell>
          <cell r="H77">
            <v>0</v>
          </cell>
          <cell r="I77">
            <v>5000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5000</v>
          </cell>
          <cell r="O77">
            <v>0</v>
          </cell>
        </row>
        <row r="78">
          <cell r="A78" t="str">
            <v>B0078</v>
          </cell>
          <cell r="B78" t="str">
            <v>B0078 Allotments</v>
          </cell>
          <cell r="C78">
            <v>13700</v>
          </cell>
          <cell r="D78">
            <v>3000</v>
          </cell>
          <cell r="E78">
            <v>16700</v>
          </cell>
          <cell r="F78">
            <v>61350</v>
          </cell>
          <cell r="G78">
            <v>0</v>
          </cell>
          <cell r="H78">
            <v>44650</v>
          </cell>
          <cell r="I78">
            <v>16700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16700</v>
          </cell>
          <cell r="O78">
            <v>0</v>
          </cell>
        </row>
        <row r="79">
          <cell r="A79" t="str">
            <v>B0079</v>
          </cell>
          <cell r="B79" t="str">
            <v>B0079 Street Sports Sites</v>
          </cell>
          <cell r="C79">
            <v>0</v>
          </cell>
          <cell r="D79">
            <v>8110</v>
          </cell>
          <cell r="E79">
            <v>8110</v>
          </cell>
          <cell r="F79">
            <v>18830</v>
          </cell>
          <cell r="G79">
            <v>0</v>
          </cell>
          <cell r="H79">
            <v>10720</v>
          </cell>
          <cell r="I79">
            <v>8110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8110</v>
          </cell>
          <cell r="O79">
            <v>0</v>
          </cell>
        </row>
        <row r="80">
          <cell r="A80" t="str">
            <v>B0077</v>
          </cell>
          <cell r="B80" t="str">
            <v>B0077 Direct Services Depots</v>
          </cell>
          <cell r="C80">
            <v>0</v>
          </cell>
          <cell r="D80">
            <v>45383.5</v>
          </cell>
          <cell r="E80">
            <v>45383.5</v>
          </cell>
          <cell r="F80">
            <v>404415</v>
          </cell>
          <cell r="G80">
            <v>104616.5</v>
          </cell>
          <cell r="H80">
            <v>236100</v>
          </cell>
          <cell r="I80">
            <v>63698.5</v>
          </cell>
          <cell r="J80">
            <v>63698.5</v>
          </cell>
          <cell r="K80">
            <v>59093.098449999998</v>
          </cell>
          <cell r="L80">
            <v>4605.4015500000023</v>
          </cell>
          <cell r="M80">
            <v>1</v>
          </cell>
          <cell r="N80">
            <v>63698.5</v>
          </cell>
          <cell r="O80">
            <v>0</v>
          </cell>
        </row>
        <row r="81">
          <cell r="A81" t="str">
            <v>B0080</v>
          </cell>
          <cell r="B81" t="str">
            <v>B0080 Templars Square Refurbishment/Relocation</v>
          </cell>
          <cell r="C81">
            <v>115000</v>
          </cell>
          <cell r="D81">
            <v>25466.679999999993</v>
          </cell>
          <cell r="E81">
            <v>140466.68</v>
          </cell>
          <cell r="F81">
            <v>23829.03</v>
          </cell>
          <cell r="G81">
            <v>9533.32</v>
          </cell>
          <cell r="H81">
            <v>0</v>
          </cell>
          <cell r="I81">
            <v>14295.71</v>
          </cell>
          <cell r="J81">
            <v>14295.71</v>
          </cell>
          <cell r="K81">
            <v>14296</v>
          </cell>
          <cell r="L81">
            <v>-0.29000000000087311</v>
          </cell>
          <cell r="M81">
            <v>1</v>
          </cell>
          <cell r="N81">
            <v>14295.71</v>
          </cell>
          <cell r="O81">
            <v>0</v>
          </cell>
        </row>
        <row r="82">
          <cell r="A82" t="str">
            <v/>
          </cell>
        </row>
        <row r="83">
          <cell r="A83" t="str">
            <v>Parks</v>
          </cell>
          <cell r="B83" t="str">
            <v>Parks &amp; Cemeteries</v>
          </cell>
        </row>
        <row r="84">
          <cell r="A84" t="str">
            <v>B0048</v>
          </cell>
          <cell r="B84" t="str">
            <v>B0048 Leisure Cemeteries</v>
          </cell>
          <cell r="F84">
            <v>112255.89</v>
          </cell>
          <cell r="G84">
            <v>92758.89</v>
          </cell>
          <cell r="H84">
            <v>16497</v>
          </cell>
          <cell r="I84">
            <v>3000</v>
          </cell>
          <cell r="J84">
            <v>8976.94</v>
          </cell>
          <cell r="K84">
            <v>3000</v>
          </cell>
          <cell r="L84">
            <v>5976.9400000000005</v>
          </cell>
          <cell r="M84">
            <v>0</v>
          </cell>
          <cell r="N84">
            <v>3000</v>
          </cell>
          <cell r="O84">
            <v>0</v>
          </cell>
        </row>
        <row r="85">
          <cell r="A85" t="str">
            <v>B0050</v>
          </cell>
          <cell r="B85" t="str">
            <v>B0050 Leisure - Depots</v>
          </cell>
          <cell r="C85">
            <v>0</v>
          </cell>
          <cell r="D85">
            <v>43800</v>
          </cell>
          <cell r="E85">
            <v>43800</v>
          </cell>
          <cell r="F85">
            <v>133750.77000000002</v>
          </cell>
          <cell r="G85">
            <v>71190.77</v>
          </cell>
          <cell r="H85">
            <v>18760</v>
          </cell>
          <cell r="I85">
            <v>43800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43800</v>
          </cell>
          <cell r="O85">
            <v>0</v>
          </cell>
        </row>
        <row r="86">
          <cell r="A86" t="str">
            <v>B0065</v>
          </cell>
          <cell r="B86" t="str">
            <v>B0065 Parks &amp; Cemetery - Masonry Walls &amp; Path Improvements</v>
          </cell>
          <cell r="C86">
            <v>40000</v>
          </cell>
          <cell r="D86">
            <v>-5701.68</v>
          </cell>
          <cell r="E86">
            <v>34298.32</v>
          </cell>
          <cell r="F86">
            <v>119926</v>
          </cell>
          <cell r="G86">
            <v>85627.68</v>
          </cell>
          <cell r="H86">
            <v>0</v>
          </cell>
          <cell r="I86">
            <v>34298.32</v>
          </cell>
          <cell r="J86">
            <v>24094</v>
          </cell>
          <cell r="K86">
            <v>0</v>
          </cell>
          <cell r="L86">
            <v>24094</v>
          </cell>
          <cell r="M86">
            <v>0.70248338694140122</v>
          </cell>
          <cell r="N86">
            <v>34298.32</v>
          </cell>
          <cell r="O86">
            <v>0</v>
          </cell>
        </row>
        <row r="87">
          <cell r="A87" t="str">
            <v>B0067</v>
          </cell>
          <cell r="B87" t="str">
            <v>B0067 Fencing Repairs across the City</v>
          </cell>
          <cell r="C87">
            <v>150000</v>
          </cell>
          <cell r="D87">
            <v>-3992.8299999999872</v>
          </cell>
          <cell r="E87">
            <v>146007.17000000001</v>
          </cell>
          <cell r="F87">
            <v>450051.78</v>
          </cell>
          <cell r="G87">
            <v>304044.61</v>
          </cell>
          <cell r="H87">
            <v>0</v>
          </cell>
          <cell r="I87">
            <v>146007.17000000001</v>
          </cell>
          <cell r="J87">
            <v>30062.27</v>
          </cell>
          <cell r="K87">
            <v>44590.589718000003</v>
          </cell>
          <cell r="L87">
            <v>-14528.319718000002</v>
          </cell>
          <cell r="M87">
            <v>0.20589584744365635</v>
          </cell>
          <cell r="N87">
            <v>146007.17000000001</v>
          </cell>
          <cell r="O87">
            <v>0</v>
          </cell>
        </row>
        <row r="88">
          <cell r="A88" t="str">
            <v>B0085</v>
          </cell>
          <cell r="B88" t="str">
            <v>B0085 Parks &amp; Leisure Toilets</v>
          </cell>
          <cell r="C88">
            <v>9200</v>
          </cell>
          <cell r="D88">
            <v>0</v>
          </cell>
          <cell r="E88">
            <v>9200</v>
          </cell>
          <cell r="F88">
            <v>9200</v>
          </cell>
          <cell r="G88">
            <v>0</v>
          </cell>
          <cell r="H88">
            <v>0</v>
          </cell>
          <cell r="I88">
            <v>9200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9200</v>
          </cell>
          <cell r="O88">
            <v>0</v>
          </cell>
        </row>
        <row r="89">
          <cell r="A89" t="str">
            <v/>
          </cell>
        </row>
        <row r="90">
          <cell r="A90" t="str">
            <v xml:space="preserve">Town </v>
          </cell>
          <cell r="B90" t="str">
            <v>Town Hall &amp; St Aldates Chambers</v>
          </cell>
        </row>
        <row r="91">
          <cell r="A91" t="str">
            <v>B0054</v>
          </cell>
          <cell r="B91" t="str">
            <v>B0054 Town Hall</v>
          </cell>
          <cell r="C91">
            <v>280000</v>
          </cell>
          <cell r="D91">
            <v>115533.18</v>
          </cell>
          <cell r="E91">
            <v>395533.18</v>
          </cell>
          <cell r="F91">
            <v>1113589.54</v>
          </cell>
          <cell r="G91">
            <v>638056.36</v>
          </cell>
          <cell r="H91">
            <v>105000</v>
          </cell>
          <cell r="I91">
            <v>370533.18</v>
          </cell>
          <cell r="J91">
            <v>283207.63</v>
          </cell>
          <cell r="K91">
            <v>220911.88191600001</v>
          </cell>
          <cell r="L91">
            <v>62295.748083999992</v>
          </cell>
          <cell r="M91">
            <v>0.76432461459996648</v>
          </cell>
          <cell r="N91">
            <v>370533.18</v>
          </cell>
          <cell r="O91">
            <v>0</v>
          </cell>
        </row>
        <row r="92">
          <cell r="A92" t="str">
            <v>B0068</v>
          </cell>
          <cell r="B92" t="str">
            <v>B0068 Town Hall - Conference System Refurbishment</v>
          </cell>
          <cell r="C92">
            <v>266611</v>
          </cell>
          <cell r="D92">
            <v>15148.219999999972</v>
          </cell>
          <cell r="E92">
            <v>281759.21999999997</v>
          </cell>
          <cell r="F92">
            <v>399988.02999999997</v>
          </cell>
          <cell r="G92">
            <v>118228.81</v>
          </cell>
          <cell r="H92">
            <v>180000</v>
          </cell>
          <cell r="I92">
            <v>101759.21999999997</v>
          </cell>
          <cell r="J92">
            <v>7774.5</v>
          </cell>
          <cell r="K92">
            <v>9433.0796939999982</v>
          </cell>
          <cell r="L92">
            <v>-1658.5796939999982</v>
          </cell>
          <cell r="M92">
            <v>7.640093939399302E-2</v>
          </cell>
          <cell r="N92">
            <v>101759.21999999997</v>
          </cell>
          <cell r="O92">
            <v>0</v>
          </cell>
        </row>
        <row r="93">
          <cell r="A93" t="str">
            <v>B0076</v>
          </cell>
          <cell r="B93" t="str">
            <v>B0076 Town Hall Improvements (OFTF2)</v>
          </cell>
          <cell r="C93">
            <v>50000</v>
          </cell>
          <cell r="D93">
            <v>98895.56</v>
          </cell>
          <cell r="E93">
            <v>148895.56</v>
          </cell>
          <cell r="F93">
            <v>438000</v>
          </cell>
          <cell r="G93">
            <v>171104.44</v>
          </cell>
          <cell r="H93">
            <v>0</v>
          </cell>
          <cell r="I93">
            <v>266895.56</v>
          </cell>
          <cell r="J93">
            <v>299706.25</v>
          </cell>
          <cell r="K93">
            <v>266895.56</v>
          </cell>
          <cell r="L93">
            <v>32810.69</v>
          </cell>
          <cell r="M93">
            <v>1.1229345666147463</v>
          </cell>
          <cell r="N93">
            <v>266895.56</v>
          </cell>
          <cell r="O93">
            <v>0</v>
          </cell>
        </row>
        <row r="94">
          <cell r="A94" t="str">
            <v>B0087</v>
          </cell>
          <cell r="B94" t="str">
            <v>B0087 Property Investment Strategy</v>
          </cell>
          <cell r="C94">
            <v>7000000</v>
          </cell>
          <cell r="D94">
            <v>0</v>
          </cell>
          <cell r="E94">
            <v>7000000</v>
          </cell>
          <cell r="F94">
            <v>7000000</v>
          </cell>
          <cell r="G94">
            <v>0</v>
          </cell>
          <cell r="H94">
            <v>0</v>
          </cell>
          <cell r="I94">
            <v>7000000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7000000</v>
          </cell>
          <cell r="O94">
            <v>0</v>
          </cell>
        </row>
        <row r="95">
          <cell r="A95" t="str">
            <v>B0090</v>
          </cell>
          <cell r="B95" t="str">
            <v>B0090 St Aldates Chambers Security</v>
          </cell>
          <cell r="C95">
            <v>0</v>
          </cell>
          <cell r="D95">
            <v>0</v>
          </cell>
          <cell r="E95">
            <v>0</v>
          </cell>
          <cell r="F95">
            <v>25000</v>
          </cell>
          <cell r="H95">
            <v>0</v>
          </cell>
          <cell r="I95">
            <v>25000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25000</v>
          </cell>
          <cell r="O95">
            <v>0</v>
          </cell>
        </row>
        <row r="96">
          <cell r="A96" t="str">
            <v/>
          </cell>
        </row>
        <row r="97">
          <cell r="A97" t="str">
            <v>Housi</v>
          </cell>
          <cell r="B97" t="str">
            <v>Housing Projects</v>
          </cell>
        </row>
        <row r="98">
          <cell r="A98" t="str">
            <v>B0082</v>
          </cell>
          <cell r="B98" t="str">
            <v>B0082 Garages</v>
          </cell>
          <cell r="C98">
            <v>117000</v>
          </cell>
          <cell r="D98">
            <v>-6279.6199999999953</v>
          </cell>
          <cell r="E98">
            <v>110720.38</v>
          </cell>
          <cell r="F98">
            <v>351000</v>
          </cell>
          <cell r="G98">
            <v>123279.62</v>
          </cell>
          <cell r="H98">
            <v>117000</v>
          </cell>
          <cell r="I98">
            <v>110720.38</v>
          </cell>
          <cell r="J98">
            <v>63771.37</v>
          </cell>
          <cell r="K98">
            <v>64586.888333333336</v>
          </cell>
          <cell r="L98">
            <v>-815.51833333333343</v>
          </cell>
          <cell r="M98">
            <v>0.57596776672912431</v>
          </cell>
          <cell r="N98">
            <v>110720.38</v>
          </cell>
          <cell r="O98">
            <v>0</v>
          </cell>
        </row>
        <row r="99">
          <cell r="A99" t="str">
            <v>M5020</v>
          </cell>
          <cell r="B99" t="str">
            <v>M5020 Empty Homes CPO Revolving Fund</v>
          </cell>
          <cell r="C99">
            <v>250000</v>
          </cell>
          <cell r="D99">
            <v>0</v>
          </cell>
          <cell r="E99">
            <v>250000</v>
          </cell>
          <cell r="F99">
            <v>750000</v>
          </cell>
          <cell r="G99">
            <v>0</v>
          </cell>
          <cell r="H99">
            <v>750000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</row>
        <row r="100">
          <cell r="A100" t="str">
            <v>M5021</v>
          </cell>
          <cell r="B100" t="str">
            <v>M5021 Equity Loan Scheme for Teachers</v>
          </cell>
          <cell r="C100">
            <v>0</v>
          </cell>
          <cell r="D100">
            <v>0</v>
          </cell>
          <cell r="E100">
            <v>0</v>
          </cell>
          <cell r="F100">
            <v>600000</v>
          </cell>
          <cell r="G100">
            <v>0</v>
          </cell>
          <cell r="H100">
            <v>450000</v>
          </cell>
          <cell r="I100">
            <v>150000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150000</v>
          </cell>
          <cell r="O100">
            <v>0</v>
          </cell>
        </row>
        <row r="101">
          <cell r="A101" t="str">
            <v>N5019</v>
          </cell>
          <cell r="B101" t="str">
            <v>N5019 Homelessness Property Acquisitions</v>
          </cell>
          <cell r="C101">
            <v>0</v>
          </cell>
          <cell r="D101">
            <v>0</v>
          </cell>
          <cell r="E101">
            <v>0</v>
          </cell>
          <cell r="F101">
            <v>8000000</v>
          </cell>
          <cell r="G101">
            <v>0</v>
          </cell>
          <cell r="H101">
            <v>6000000</v>
          </cell>
          <cell r="I101">
            <v>2000000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/>
          </cell>
        </row>
        <row r="103">
          <cell r="A103" t="str">
            <v>S13 H</v>
          </cell>
          <cell r="B103" t="str">
            <v>S13 Housing and Property Total</v>
          </cell>
          <cell r="C103">
            <v>9748309</v>
          </cell>
          <cell r="D103">
            <v>1171639.7199999997</v>
          </cell>
          <cell r="E103">
            <v>10919948.720000001</v>
          </cell>
          <cell r="F103">
            <v>29716036.859999999</v>
          </cell>
          <cell r="G103">
            <v>7816883.0299999993</v>
          </cell>
          <cell r="H103">
            <v>9812544</v>
          </cell>
          <cell r="I103">
            <v>12086609.83</v>
          </cell>
          <cell r="J103">
            <v>1367128.59</v>
          </cell>
          <cell r="K103">
            <v>1086458.9990403333</v>
          </cell>
          <cell r="L103">
            <v>280669.59095966676</v>
          </cell>
          <cell r="M103">
            <v>0.11311100542078142</v>
          </cell>
          <cell r="N103">
            <v>10086609.83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A104" t="str">
            <v/>
          </cell>
        </row>
        <row r="105">
          <cell r="A105" t="str">
            <v>Commu</v>
          </cell>
          <cell r="B105" t="str">
            <v>Community Facilities</v>
          </cell>
        </row>
        <row r="106">
          <cell r="A106" t="str">
            <v>G1013</v>
          </cell>
          <cell r="B106" t="str">
            <v>G1013 Dawson Street Gardens</v>
          </cell>
          <cell r="C106">
            <v>0</v>
          </cell>
          <cell r="D106">
            <v>19000</v>
          </cell>
          <cell r="E106">
            <v>19000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G3015</v>
          </cell>
          <cell r="B107" t="str">
            <v>G3015 NE Marston Croft Road Recreation Ground</v>
          </cell>
          <cell r="C107">
            <v>0</v>
          </cell>
          <cell r="D107">
            <v>19300</v>
          </cell>
          <cell r="E107">
            <v>19300</v>
          </cell>
          <cell r="F107">
            <v>25000</v>
          </cell>
          <cell r="G107">
            <v>5700</v>
          </cell>
          <cell r="H107">
            <v>0</v>
          </cell>
          <cell r="I107">
            <v>19300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19300</v>
          </cell>
          <cell r="O107">
            <v>0</v>
          </cell>
        </row>
        <row r="108">
          <cell r="A108" t="str">
            <v>G3017</v>
          </cell>
          <cell r="B108" t="str">
            <v>G3017 South Oxford Community Centre Café</v>
          </cell>
          <cell r="C108">
            <v>50000</v>
          </cell>
          <cell r="D108">
            <v>0</v>
          </cell>
          <cell r="E108">
            <v>50000</v>
          </cell>
          <cell r="F108">
            <v>50000</v>
          </cell>
          <cell r="G108">
            <v>0</v>
          </cell>
          <cell r="H108">
            <v>0</v>
          </cell>
          <cell r="I108">
            <v>50000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50000</v>
          </cell>
          <cell r="O108">
            <v>0</v>
          </cell>
        </row>
        <row r="109">
          <cell r="A109" t="str">
            <v>G3018</v>
          </cell>
          <cell r="B109" t="str">
            <v>G3018 St Ebbes Deaf and Hard of Hearing Centre</v>
          </cell>
          <cell r="C109">
            <v>50000</v>
          </cell>
          <cell r="D109">
            <v>0</v>
          </cell>
          <cell r="E109">
            <v>50000</v>
          </cell>
          <cell r="F109">
            <v>50000</v>
          </cell>
          <cell r="G109">
            <v>0</v>
          </cell>
          <cell r="H109">
            <v>0</v>
          </cell>
          <cell r="I109">
            <v>50000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50000</v>
          </cell>
          <cell r="O109">
            <v>0</v>
          </cell>
        </row>
        <row r="110">
          <cell r="A110" t="str">
            <v/>
          </cell>
        </row>
        <row r="111">
          <cell r="A111" t="str">
            <v>Playg</v>
          </cell>
          <cell r="B111" t="str">
            <v>Playground Improvements</v>
          </cell>
        </row>
        <row r="112">
          <cell r="A112" t="str">
            <v>A1300</v>
          </cell>
          <cell r="B112" t="str">
            <v>A1300 Playground Refurbishment</v>
          </cell>
          <cell r="C112">
            <v>0</v>
          </cell>
          <cell r="D112">
            <v>4582.0200000000041</v>
          </cell>
          <cell r="E112">
            <v>4582.0200000000041</v>
          </cell>
          <cell r="F112">
            <v>3215223.8</v>
          </cell>
          <cell r="G112">
            <v>3212065.8</v>
          </cell>
          <cell r="H112">
            <v>0</v>
          </cell>
          <cell r="I112">
            <v>3158</v>
          </cell>
          <cell r="J112">
            <v>3158</v>
          </cell>
          <cell r="K112">
            <v>3158</v>
          </cell>
          <cell r="L112">
            <v>0</v>
          </cell>
          <cell r="M112">
            <v>1</v>
          </cell>
          <cell r="N112">
            <v>3158</v>
          </cell>
          <cell r="O112">
            <v>0</v>
          </cell>
        </row>
        <row r="113">
          <cell r="A113" t="str">
            <v>A1301</v>
          </cell>
          <cell r="B113" t="str">
            <v>A1301 Play Barton</v>
          </cell>
          <cell r="C113">
            <v>0</v>
          </cell>
          <cell r="D113">
            <v>20000</v>
          </cell>
          <cell r="E113">
            <v>20000</v>
          </cell>
          <cell r="F113">
            <v>382167.57</v>
          </cell>
          <cell r="G113">
            <v>382167.57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/>
          </cell>
        </row>
        <row r="115">
          <cell r="A115" t="str">
            <v>Indoo</v>
          </cell>
          <cell r="B115" t="str">
            <v>Indoor Sports</v>
          </cell>
        </row>
        <row r="116">
          <cell r="A116" t="str">
            <v>A4810</v>
          </cell>
          <cell r="B116" t="str">
            <v>A4810 New Build Completion Pool</v>
          </cell>
          <cell r="C116">
            <v>5543900</v>
          </cell>
          <cell r="D116">
            <v>-131072.74000000022</v>
          </cell>
          <cell r="E116">
            <v>5412827.2599999998</v>
          </cell>
          <cell r="F116">
            <v>9479983.5899999999</v>
          </cell>
          <cell r="G116">
            <v>3567156.33</v>
          </cell>
          <cell r="H116">
            <v>612500</v>
          </cell>
          <cell r="I116">
            <v>5300327.26</v>
          </cell>
          <cell r="J116">
            <v>3614771.42</v>
          </cell>
          <cell r="K116">
            <v>2667310.125</v>
          </cell>
          <cell r="L116">
            <v>947461.29499999993</v>
          </cell>
          <cell r="M116">
            <v>0.68199023242953494</v>
          </cell>
          <cell r="N116">
            <v>5300327.26</v>
          </cell>
          <cell r="O116">
            <v>0</v>
          </cell>
        </row>
        <row r="117">
          <cell r="A117" t="str">
            <v>A4815</v>
          </cell>
          <cell r="B117" t="str">
            <v>A4815 Leisure Centre Improvement Work</v>
          </cell>
          <cell r="C117">
            <v>447250</v>
          </cell>
          <cell r="D117">
            <v>-4257.6500000000233</v>
          </cell>
          <cell r="E117">
            <v>442992.35</v>
          </cell>
          <cell r="F117">
            <v>724011.73</v>
          </cell>
          <cell r="G117">
            <v>281019.38</v>
          </cell>
          <cell r="H117">
            <v>0</v>
          </cell>
          <cell r="I117">
            <v>442992.35</v>
          </cell>
          <cell r="J117">
            <v>0</v>
          </cell>
          <cell r="K117">
            <v>166122</v>
          </cell>
          <cell r="L117">
            <v>-166122</v>
          </cell>
          <cell r="M117">
            <v>0</v>
          </cell>
          <cell r="N117">
            <v>442992.35</v>
          </cell>
          <cell r="O117">
            <v>0</v>
          </cell>
        </row>
        <row r="118">
          <cell r="A118" t="str">
            <v>A4835</v>
          </cell>
          <cell r="B118" t="str">
            <v>A4835 Biomass store at Cutteslowe Park to supply new pool</v>
          </cell>
          <cell r="C118">
            <v>90000</v>
          </cell>
          <cell r="D118">
            <v>0</v>
          </cell>
          <cell r="E118">
            <v>90000</v>
          </cell>
          <cell r="F118">
            <v>55000</v>
          </cell>
          <cell r="G118">
            <v>0</v>
          </cell>
          <cell r="H118">
            <v>0</v>
          </cell>
          <cell r="I118">
            <v>55000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55000</v>
          </cell>
          <cell r="O118">
            <v>0</v>
          </cell>
        </row>
        <row r="119">
          <cell r="A119" t="str">
            <v>A4829</v>
          </cell>
          <cell r="B119" t="str">
            <v>A4829 Oxford Spires Academy</v>
          </cell>
          <cell r="C119">
            <v>500000</v>
          </cell>
          <cell r="D119">
            <v>0</v>
          </cell>
          <cell r="E119">
            <v>500000</v>
          </cell>
          <cell r="F119">
            <v>500000</v>
          </cell>
          <cell r="G119">
            <v>0</v>
          </cell>
          <cell r="H119">
            <v>350000</v>
          </cell>
          <cell r="I119">
            <v>150000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150000</v>
          </cell>
          <cell r="O119">
            <v>0</v>
          </cell>
        </row>
        <row r="120">
          <cell r="A120" t="str">
            <v/>
          </cell>
        </row>
        <row r="121">
          <cell r="A121" t="str">
            <v>Sport</v>
          </cell>
          <cell r="B121" t="str">
            <v>Sports Pavilions</v>
          </cell>
        </row>
        <row r="122">
          <cell r="A122" t="str">
            <v/>
          </cell>
        </row>
        <row r="123">
          <cell r="A123" t="str">
            <v>A4816</v>
          </cell>
          <cell r="B123" t="str">
            <v>A4816 Sports Pavilions (Allocated by site below)</v>
          </cell>
          <cell r="C123">
            <v>1201000</v>
          </cell>
          <cell r="D123">
            <v>159279.54000000004</v>
          </cell>
          <cell r="E123">
            <v>1360279.54</v>
          </cell>
          <cell r="F123">
            <v>1001937.64</v>
          </cell>
          <cell r="G123">
            <v>466937.64</v>
          </cell>
          <cell r="H123">
            <v>535000</v>
          </cell>
        </row>
        <row r="124">
          <cell r="A124" t="str">
            <v>A4816 Grandpont</v>
          </cell>
          <cell r="B124" t="str">
            <v>Grandpont</v>
          </cell>
          <cell r="F124">
            <v>573000</v>
          </cell>
          <cell r="I124">
            <v>573000</v>
          </cell>
          <cell r="J124">
            <v>544691.34921624791</v>
          </cell>
          <cell r="K124">
            <v>480000</v>
          </cell>
          <cell r="L124">
            <v>64691.349216247909</v>
          </cell>
          <cell r="M124">
            <v>0.950595722890485</v>
          </cell>
          <cell r="N124">
            <v>573000</v>
          </cell>
          <cell r="O124">
            <v>0</v>
          </cell>
        </row>
        <row r="125">
          <cell r="A125" t="str">
            <v>A4816 BBL</v>
          </cell>
          <cell r="B125" t="str">
            <v>Blackbird Leys; Leisure Centre Pavilion</v>
          </cell>
          <cell r="F125">
            <v>469000</v>
          </cell>
          <cell r="I125">
            <v>469000</v>
          </cell>
          <cell r="J125">
            <v>324444.50654403848</v>
          </cell>
          <cell r="K125">
            <v>280000</v>
          </cell>
          <cell r="L125">
            <v>44444.506544038479</v>
          </cell>
          <cell r="M125">
            <v>0.69177933165040184</v>
          </cell>
          <cell r="N125">
            <v>469000</v>
          </cell>
          <cell r="O125">
            <v>0</v>
          </cell>
        </row>
        <row r="126">
          <cell r="A126" t="str">
            <v>A4816 Cutteslowe</v>
          </cell>
          <cell r="B126" t="str">
            <v>Cutteslowe Park Lower</v>
          </cell>
          <cell r="F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</row>
        <row r="127">
          <cell r="A127" t="str">
            <v>A4816 Sandy Lane</v>
          </cell>
          <cell r="B127" t="str">
            <v>Sandy Lane</v>
          </cell>
          <cell r="F127">
            <v>142000</v>
          </cell>
          <cell r="I127">
            <v>142000</v>
          </cell>
          <cell r="J127">
            <v>56274.999660737871</v>
          </cell>
          <cell r="K127">
            <v>50000</v>
          </cell>
          <cell r="L127">
            <v>6274.9996607378707</v>
          </cell>
          <cell r="M127">
            <v>0.39630281451223853</v>
          </cell>
          <cell r="N127">
            <v>142000</v>
          </cell>
          <cell r="O127">
            <v>0</v>
          </cell>
        </row>
        <row r="128">
          <cell r="A128" t="str">
            <v>A4816 Mace Fees</v>
          </cell>
          <cell r="B128" t="str">
            <v>Mace Project Team Fees (Pavilions)</v>
          </cell>
          <cell r="F128">
            <v>90000</v>
          </cell>
          <cell r="I128">
            <v>90000</v>
          </cell>
          <cell r="J128">
            <v>65672.924604081098</v>
          </cell>
          <cell r="K128">
            <v>55000</v>
          </cell>
          <cell r="L128">
            <v>10672.924604081098</v>
          </cell>
          <cell r="M128">
            <v>0.7296991622675677</v>
          </cell>
          <cell r="N128">
            <v>90000</v>
          </cell>
          <cell r="O128">
            <v>0</v>
          </cell>
        </row>
        <row r="129">
          <cell r="A129" t="str">
            <v>A4816 Other</v>
          </cell>
          <cell r="B129" t="str">
            <v>Other Costs and Fees (Pavilions)</v>
          </cell>
          <cell r="F129">
            <v>25780</v>
          </cell>
          <cell r="I129">
            <v>25780</v>
          </cell>
          <cell r="J129">
            <v>4164.3499748946024</v>
          </cell>
          <cell r="K129">
            <v>6500</v>
          </cell>
          <cell r="L129">
            <v>-2335.6500251053976</v>
          </cell>
          <cell r="M129">
            <v>0.16153413401453073</v>
          </cell>
          <cell r="N129">
            <v>25780</v>
          </cell>
          <cell r="O129">
            <v>0</v>
          </cell>
        </row>
        <row r="130">
          <cell r="A130" t="str">
            <v/>
          </cell>
          <cell r="F130">
            <v>0</v>
          </cell>
        </row>
        <row r="131">
          <cell r="A131" t="str">
            <v>Outdo</v>
          </cell>
          <cell r="B131" t="str">
            <v>Outdoor Sports</v>
          </cell>
        </row>
        <row r="132">
          <cell r="A132" t="str">
            <v>A3129</v>
          </cell>
          <cell r="B132" t="str">
            <v>A3129 Donnington Recreation Ground Improvements</v>
          </cell>
          <cell r="C132">
            <v>0</v>
          </cell>
          <cell r="D132">
            <v>44375</v>
          </cell>
          <cell r="E132">
            <v>44375</v>
          </cell>
          <cell r="F132">
            <v>48125</v>
          </cell>
          <cell r="G132">
            <v>3750</v>
          </cell>
          <cell r="H132">
            <v>44375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A4820</v>
          </cell>
          <cell r="B133" t="str">
            <v>A4820 Upgrade Existing Tennis Courts</v>
          </cell>
          <cell r="C133">
            <v>54000</v>
          </cell>
          <cell r="D133">
            <v>17168.880000000005</v>
          </cell>
          <cell r="E133">
            <v>71168.88</v>
          </cell>
          <cell r="F133">
            <v>202876.75</v>
          </cell>
          <cell r="G133">
            <v>71707.87</v>
          </cell>
          <cell r="H133">
            <v>60000</v>
          </cell>
          <cell r="I133">
            <v>71168.88</v>
          </cell>
          <cell r="J133">
            <v>26071.26</v>
          </cell>
          <cell r="K133">
            <v>45438.375</v>
          </cell>
          <cell r="L133">
            <v>-19367.115000000002</v>
          </cell>
          <cell r="M133">
            <v>0</v>
          </cell>
          <cell r="N133">
            <v>71168.88</v>
          </cell>
          <cell r="O133">
            <v>0</v>
          </cell>
        </row>
        <row r="134">
          <cell r="A134" t="str">
            <v>A4821</v>
          </cell>
          <cell r="B134" t="str">
            <v>A4821 Upgrade Existing  Multi-Use Games Area</v>
          </cell>
          <cell r="C134">
            <v>48000</v>
          </cell>
          <cell r="D134">
            <v>-1322.5599999999977</v>
          </cell>
          <cell r="E134">
            <v>46677.440000000002</v>
          </cell>
          <cell r="F134">
            <v>268993.58999999997</v>
          </cell>
          <cell r="G134">
            <v>162316.59</v>
          </cell>
          <cell r="H134">
            <v>48000</v>
          </cell>
          <cell r="I134">
            <v>58677</v>
          </cell>
          <cell r="J134">
            <v>68073</v>
          </cell>
          <cell r="K134">
            <v>58677</v>
          </cell>
          <cell r="L134">
            <v>9396</v>
          </cell>
          <cell r="M134">
            <v>1.1601308860371184</v>
          </cell>
          <cell r="N134">
            <v>58677</v>
          </cell>
          <cell r="O134">
            <v>0</v>
          </cell>
        </row>
        <row r="135">
          <cell r="A135" t="str">
            <v>A4831</v>
          </cell>
          <cell r="B135" t="str">
            <v xml:space="preserve">A4831 Three Artificial Turf Cricket Wickets </v>
          </cell>
          <cell r="C135">
            <v>-24000</v>
          </cell>
          <cell r="D135">
            <v>36000</v>
          </cell>
          <cell r="E135">
            <v>12000</v>
          </cell>
          <cell r="F135">
            <v>12000</v>
          </cell>
          <cell r="G135">
            <v>0</v>
          </cell>
          <cell r="H135">
            <v>12000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A4827</v>
          </cell>
          <cell r="B136" t="str">
            <v>A4827 Cowley Outdoor Gym</v>
          </cell>
          <cell r="C136">
            <v>0</v>
          </cell>
          <cell r="D136">
            <v>25056</v>
          </cell>
          <cell r="E136">
            <v>25056</v>
          </cell>
          <cell r="F136">
            <v>70000</v>
          </cell>
          <cell r="G136">
            <v>44944</v>
          </cell>
          <cell r="H136">
            <v>0</v>
          </cell>
          <cell r="I136">
            <v>25056</v>
          </cell>
          <cell r="J136">
            <v>0</v>
          </cell>
          <cell r="K136">
            <v>9396</v>
          </cell>
          <cell r="L136">
            <v>-9396</v>
          </cell>
          <cell r="M136">
            <v>0</v>
          </cell>
          <cell r="N136">
            <v>25056</v>
          </cell>
          <cell r="O136">
            <v>0</v>
          </cell>
        </row>
        <row r="137">
          <cell r="A137" t="str">
            <v>A4828</v>
          </cell>
          <cell r="B137" t="str">
            <v>A4828 Valentia Road Playground</v>
          </cell>
          <cell r="C137">
            <v>0</v>
          </cell>
          <cell r="D137">
            <v>10000</v>
          </cell>
          <cell r="E137">
            <v>10000</v>
          </cell>
          <cell r="F137">
            <v>10000</v>
          </cell>
          <cell r="G137">
            <v>0</v>
          </cell>
          <cell r="H137">
            <v>0</v>
          </cell>
          <cell r="I137">
            <v>10000</v>
          </cell>
          <cell r="J137">
            <v>10000</v>
          </cell>
          <cell r="K137">
            <v>3750</v>
          </cell>
          <cell r="L137">
            <v>6250</v>
          </cell>
          <cell r="M137">
            <v>1</v>
          </cell>
          <cell r="N137">
            <v>10000</v>
          </cell>
          <cell r="O137">
            <v>0</v>
          </cell>
        </row>
        <row r="138">
          <cell r="A138" t="str">
            <v/>
          </cell>
          <cell r="F138">
            <v>0</v>
          </cell>
          <cell r="G138">
            <v>0</v>
          </cell>
        </row>
        <row r="139">
          <cell r="A139" t="str">
            <v>Parks</v>
          </cell>
          <cell r="B139" t="str">
            <v>Parks &amp; Cemeteries</v>
          </cell>
          <cell r="F139">
            <v>0</v>
          </cell>
          <cell r="G139">
            <v>0</v>
          </cell>
        </row>
        <row r="140">
          <cell r="A140" t="str">
            <v>A4818</v>
          </cell>
          <cell r="B140" t="str">
            <v>A4818 Lye Valley &amp; Chiswell Valley Walkways</v>
          </cell>
          <cell r="C140">
            <v>0</v>
          </cell>
          <cell r="D140">
            <v>64000</v>
          </cell>
          <cell r="E140">
            <v>64000</v>
          </cell>
          <cell r="F140">
            <v>124000</v>
          </cell>
          <cell r="G140">
            <v>60000</v>
          </cell>
          <cell r="H140">
            <v>0</v>
          </cell>
          <cell r="I140">
            <v>64000</v>
          </cell>
          <cell r="J140">
            <v>0</v>
          </cell>
          <cell r="K140">
            <v>32000</v>
          </cell>
          <cell r="L140">
            <v>-32000</v>
          </cell>
          <cell r="M140">
            <v>0</v>
          </cell>
          <cell r="N140">
            <v>64000</v>
          </cell>
          <cell r="O140">
            <v>0</v>
          </cell>
        </row>
        <row r="141">
          <cell r="A141" t="str">
            <v>A4826</v>
          </cell>
          <cell r="B141" t="str">
            <v>A4826 Parks Works</v>
          </cell>
          <cell r="C141">
            <v>100000</v>
          </cell>
          <cell r="D141">
            <v>25698.25</v>
          </cell>
          <cell r="E141">
            <v>125698.25</v>
          </cell>
          <cell r="F141">
            <v>353477.75</v>
          </cell>
          <cell r="G141">
            <v>74301.75</v>
          </cell>
          <cell r="H141">
            <v>100000</v>
          </cell>
          <cell r="I141">
            <v>179176</v>
          </cell>
          <cell r="J141">
            <v>126142.86</v>
          </cell>
          <cell r="K141">
            <v>107816</v>
          </cell>
          <cell r="L141">
            <v>18326.86</v>
          </cell>
          <cell r="M141">
            <v>0.70401649774523378</v>
          </cell>
          <cell r="N141">
            <v>179176</v>
          </cell>
          <cell r="O141">
            <v>0</v>
          </cell>
        </row>
        <row r="142">
          <cell r="A142" t="str">
            <v>A4830</v>
          </cell>
          <cell r="B142" t="str">
            <v>A4830 Develop new burial space</v>
          </cell>
          <cell r="C142">
            <v>300000</v>
          </cell>
          <cell r="D142">
            <v>100000</v>
          </cell>
          <cell r="E142">
            <v>400000</v>
          </cell>
          <cell r="F142">
            <v>1000000</v>
          </cell>
          <cell r="G142">
            <v>0</v>
          </cell>
          <cell r="H142">
            <v>970000</v>
          </cell>
          <cell r="I142">
            <v>30000</v>
          </cell>
          <cell r="J142">
            <v>7980</v>
          </cell>
          <cell r="K142">
            <v>13333.333333333334</v>
          </cell>
          <cell r="L142">
            <v>-5353.3333333333339</v>
          </cell>
          <cell r="M142">
            <v>0.26600000000000001</v>
          </cell>
          <cell r="N142">
            <v>30000</v>
          </cell>
          <cell r="O142">
            <v>0</v>
          </cell>
        </row>
        <row r="143">
          <cell r="A143" t="str">
            <v/>
          </cell>
        </row>
        <row r="144">
          <cell r="A144" t="str">
            <v>S22 L</v>
          </cell>
          <cell r="B144" t="str">
            <v>S22 Leisure &amp; Communities Total</v>
          </cell>
          <cell r="C144">
            <v>8360150</v>
          </cell>
          <cell r="D144">
            <v>407806.73999999982</v>
          </cell>
          <cell r="E144">
            <v>8767956.7399999984</v>
          </cell>
          <cell r="F144">
            <v>18872577.419999998</v>
          </cell>
          <cell r="G144">
            <v>8332066.9299999988</v>
          </cell>
          <cell r="H144">
            <v>2731875</v>
          </cell>
          <cell r="I144">
            <v>7808635.4899999993</v>
          </cell>
          <cell r="J144">
            <v>4851444.6700000009</v>
          </cell>
          <cell r="K144">
            <v>3978500.8333333335</v>
          </cell>
          <cell r="L144">
            <v>872943.83666666632</v>
          </cell>
          <cell r="M144">
            <v>0.62129224449174558</v>
          </cell>
          <cell r="N144">
            <v>7808635.4899999993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A145" t="str">
            <v/>
          </cell>
        </row>
        <row r="146">
          <cell r="A146" t="str">
            <v>Vehic</v>
          </cell>
          <cell r="B146" t="str">
            <v>Vehicles</v>
          </cell>
        </row>
        <row r="147">
          <cell r="A147" t="str">
            <v>R0005</v>
          </cell>
          <cell r="B147" t="str">
            <v>R0005 MT Vehicles/Plant Replacement Programme.</v>
          </cell>
          <cell r="C147">
            <v>2731750</v>
          </cell>
          <cell r="D147">
            <v>97381.040000000037</v>
          </cell>
          <cell r="E147">
            <v>2829131.04</v>
          </cell>
          <cell r="F147">
            <v>13304950.09</v>
          </cell>
          <cell r="G147">
            <v>6583339.0899999999</v>
          </cell>
          <cell r="H147">
            <v>3730480</v>
          </cell>
          <cell r="I147">
            <v>2991131</v>
          </cell>
          <cell r="J147">
            <v>1118375.68</v>
          </cell>
          <cell r="K147">
            <v>1494520.7100000002</v>
          </cell>
          <cell r="L147">
            <v>-376145.03000000026</v>
          </cell>
          <cell r="M147">
            <v>0.37389725826117276</v>
          </cell>
          <cell r="N147">
            <v>2991131</v>
          </cell>
          <cell r="O147">
            <v>0</v>
          </cell>
        </row>
        <row r="148">
          <cell r="A148" t="str">
            <v>T2275</v>
          </cell>
          <cell r="B148" t="str">
            <v>T2275 MOT Service Bay Extension</v>
          </cell>
          <cell r="C148">
            <v>0</v>
          </cell>
          <cell r="D148">
            <v>50990</v>
          </cell>
          <cell r="E148">
            <v>50990</v>
          </cell>
          <cell r="F148">
            <v>160000</v>
          </cell>
          <cell r="G148">
            <v>109010</v>
          </cell>
          <cell r="H148">
            <v>0</v>
          </cell>
          <cell r="I148">
            <v>50990</v>
          </cell>
          <cell r="J148">
            <v>48433.01</v>
          </cell>
          <cell r="K148">
            <v>50990</v>
          </cell>
          <cell r="L148">
            <v>-2556.989999999998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T2280</v>
          </cell>
          <cell r="B149" t="str">
            <v>T2280 - Heavy Goods Vehicle Testing Facility</v>
          </cell>
          <cell r="C149">
            <v>0</v>
          </cell>
          <cell r="D149">
            <v>0</v>
          </cell>
          <cell r="E149">
            <v>0</v>
          </cell>
          <cell r="F149">
            <v>160000</v>
          </cell>
          <cell r="G149">
            <v>0</v>
          </cell>
          <cell r="H149">
            <v>0</v>
          </cell>
          <cell r="I149">
            <v>160000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160000</v>
          </cell>
          <cell r="O149">
            <v>0</v>
          </cell>
        </row>
        <row r="150">
          <cell r="A150" t="str">
            <v/>
          </cell>
        </row>
        <row r="151">
          <cell r="A151" t="str">
            <v>Clean</v>
          </cell>
          <cell r="B151" t="str">
            <v>Cleansing Services</v>
          </cell>
        </row>
        <row r="152">
          <cell r="A152" t="str">
            <v>T2269</v>
          </cell>
          <cell r="B152" t="str">
            <v>T2269 Toilet improvements</v>
          </cell>
          <cell r="C152">
            <v>170000</v>
          </cell>
          <cell r="D152">
            <v>10219.589999999997</v>
          </cell>
          <cell r="E152">
            <v>180219.59</v>
          </cell>
          <cell r="F152">
            <v>509055.18000000005</v>
          </cell>
          <cell r="G152">
            <v>328835.59000000003</v>
          </cell>
          <cell r="H152">
            <v>0</v>
          </cell>
          <cell r="I152">
            <v>180219.59</v>
          </cell>
          <cell r="J152">
            <v>60750.45</v>
          </cell>
          <cell r="K152">
            <v>60013.259999999995</v>
          </cell>
          <cell r="L152">
            <v>737.19000000000233</v>
          </cell>
          <cell r="M152">
            <v>0.33709126738108769</v>
          </cell>
          <cell r="N152">
            <v>180219.59</v>
          </cell>
          <cell r="O152">
            <v>0</v>
          </cell>
        </row>
        <row r="153">
          <cell r="A153" t="str">
            <v>T2270</v>
          </cell>
          <cell r="B153" t="str">
            <v>T2270 Bin Stores for Council Flats to Assist Recycling</v>
          </cell>
          <cell r="C153">
            <v>0</v>
          </cell>
          <cell r="D153">
            <v>0</v>
          </cell>
          <cell r="E153">
            <v>0</v>
          </cell>
          <cell r="F153">
            <v>329158.03999999998</v>
          </cell>
          <cell r="G153">
            <v>329158.03999999998</v>
          </cell>
          <cell r="H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T2276</v>
          </cell>
          <cell r="B154" t="str">
            <v>T2276 Invest to Save - Bin Washing Service</v>
          </cell>
          <cell r="C154">
            <v>83000</v>
          </cell>
          <cell r="D154">
            <v>0</v>
          </cell>
          <cell r="E154">
            <v>83000</v>
          </cell>
          <cell r="F154">
            <v>83000</v>
          </cell>
          <cell r="G154">
            <v>0</v>
          </cell>
          <cell r="H154">
            <v>0</v>
          </cell>
          <cell r="I154">
            <v>83000</v>
          </cell>
          <cell r="J154">
            <v>122197.74</v>
          </cell>
          <cell r="K154">
            <v>13836.1</v>
          </cell>
          <cell r="L154">
            <v>108361.64</v>
          </cell>
          <cell r="M154">
            <v>1.4722619277108435</v>
          </cell>
          <cell r="N154">
            <v>83000</v>
          </cell>
          <cell r="O154">
            <v>0</v>
          </cell>
        </row>
        <row r="155">
          <cell r="A155" t="str">
            <v>T2277</v>
          </cell>
          <cell r="B155" t="str">
            <v>T2277 Food waste collection from flats</v>
          </cell>
          <cell r="C155">
            <v>129000</v>
          </cell>
          <cell r="D155">
            <v>0</v>
          </cell>
          <cell r="E155">
            <v>129000</v>
          </cell>
          <cell r="F155">
            <v>486000</v>
          </cell>
          <cell r="G155">
            <v>0</v>
          </cell>
          <cell r="H155">
            <v>357000</v>
          </cell>
          <cell r="I155">
            <v>129000</v>
          </cell>
          <cell r="J155">
            <v>82164.94</v>
          </cell>
          <cell r="K155">
            <v>21504.3</v>
          </cell>
          <cell r="L155">
            <v>60660.639999999999</v>
          </cell>
          <cell r="M155">
            <v>0.636937519379845</v>
          </cell>
          <cell r="N155">
            <v>129000</v>
          </cell>
          <cell r="O155">
            <v>0</v>
          </cell>
        </row>
        <row r="156">
          <cell r="A156" t="str">
            <v/>
          </cell>
        </row>
        <row r="157">
          <cell r="A157" t="str">
            <v>Car P</v>
          </cell>
          <cell r="B157" t="str">
            <v>Car Parking</v>
          </cell>
        </row>
        <row r="158">
          <cell r="A158" t="str">
            <v>B0081</v>
          </cell>
          <cell r="B158" t="str">
            <v>B0081 Car Parking Oxpens</v>
          </cell>
          <cell r="C158">
            <v>3000000</v>
          </cell>
          <cell r="D158">
            <v>141959.43000000017</v>
          </cell>
          <cell r="E158">
            <v>3141959.43</v>
          </cell>
          <cell r="F158">
            <v>3300000</v>
          </cell>
          <cell r="G158">
            <v>158040.57</v>
          </cell>
          <cell r="H158">
            <v>0</v>
          </cell>
          <cell r="I158">
            <v>3141959.43</v>
          </cell>
          <cell r="J158">
            <v>1722137.22</v>
          </cell>
          <cell r="K158">
            <v>2229848.2999999998</v>
          </cell>
          <cell r="L158">
            <v>-507711.07999999984</v>
          </cell>
          <cell r="M158">
            <v>0.54810931151965891</v>
          </cell>
          <cell r="N158">
            <v>3141959.43</v>
          </cell>
          <cell r="O158">
            <v>0</v>
          </cell>
        </row>
        <row r="159">
          <cell r="A159" t="str">
            <v>B0037</v>
          </cell>
          <cell r="B159" t="str">
            <v>B0037 Car Parks</v>
          </cell>
          <cell r="C159">
            <v>0</v>
          </cell>
          <cell r="F159">
            <v>438793.37</v>
          </cell>
          <cell r="G159">
            <v>248793.37</v>
          </cell>
          <cell r="H159">
            <v>110000</v>
          </cell>
          <cell r="I159">
            <v>80000</v>
          </cell>
          <cell r="J159">
            <v>40766.080000000002</v>
          </cell>
          <cell r="K159">
            <v>40000</v>
          </cell>
          <cell r="L159">
            <v>766.08000000000175</v>
          </cell>
          <cell r="M159">
            <v>0.50957600000000003</v>
          </cell>
          <cell r="N159">
            <v>80000</v>
          </cell>
        </row>
        <row r="160">
          <cell r="A160" t="str">
            <v>B0086</v>
          </cell>
          <cell r="B160" t="str">
            <v>B0086 Extension to Seacourt Park &amp; Ride (Part of feasibility reports)</v>
          </cell>
          <cell r="C160">
            <v>400000</v>
          </cell>
          <cell r="D160">
            <v>0</v>
          </cell>
          <cell r="E160">
            <v>400000</v>
          </cell>
          <cell r="F160">
            <v>2000000</v>
          </cell>
          <cell r="G160">
            <v>0</v>
          </cell>
          <cell r="H160">
            <v>1600000</v>
          </cell>
          <cell r="I160">
            <v>400000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400000</v>
          </cell>
          <cell r="O160">
            <v>0</v>
          </cell>
        </row>
        <row r="161">
          <cell r="A161" t="str">
            <v>F0011</v>
          </cell>
          <cell r="B161" t="str">
            <v>F0011 Pay &amp; Display Parking in the Car Parks</v>
          </cell>
          <cell r="C161">
            <v>0</v>
          </cell>
          <cell r="D161">
            <v>71214</v>
          </cell>
          <cell r="E161">
            <v>71214</v>
          </cell>
          <cell r="F161">
            <v>151552.62</v>
          </cell>
          <cell r="G161">
            <v>80338.62</v>
          </cell>
          <cell r="H161">
            <v>0</v>
          </cell>
          <cell r="I161">
            <v>71214</v>
          </cell>
          <cell r="J161">
            <v>72998.899999999994</v>
          </cell>
          <cell r="K161">
            <v>42728.4</v>
          </cell>
          <cell r="L161">
            <v>30270.499999999993</v>
          </cell>
          <cell r="M161">
            <v>1.0250638919313617</v>
          </cell>
          <cell r="N161">
            <v>71214</v>
          </cell>
          <cell r="O161">
            <v>0</v>
          </cell>
        </row>
        <row r="162">
          <cell r="A162" t="str">
            <v>F0012</v>
          </cell>
          <cell r="B162" t="str">
            <v>F0012 P &amp; R Puchase of Capital Items - Peartree, Redbrid</v>
          </cell>
          <cell r="C162">
            <v>0</v>
          </cell>
          <cell r="D162">
            <v>0</v>
          </cell>
          <cell r="E162">
            <v>0</v>
          </cell>
          <cell r="F162">
            <v>99791.09</v>
          </cell>
          <cell r="G162">
            <v>99791.09</v>
          </cell>
          <cell r="H162">
            <v>0</v>
          </cell>
          <cell r="J162">
            <v>4076.42</v>
          </cell>
          <cell r="K162">
            <v>0</v>
          </cell>
          <cell r="L162">
            <v>4076.42</v>
          </cell>
        </row>
        <row r="163">
          <cell r="A163" t="str">
            <v>T2273</v>
          </cell>
          <cell r="B163" t="str">
            <v>T2273 Car Parks Resurfacing</v>
          </cell>
          <cell r="C163">
            <v>350000</v>
          </cell>
          <cell r="D163">
            <v>21729.869999999995</v>
          </cell>
          <cell r="E163">
            <v>371729.87</v>
          </cell>
          <cell r="F163">
            <v>1430000</v>
          </cell>
          <cell r="G163">
            <v>58270.13</v>
          </cell>
          <cell r="H163">
            <v>1000000</v>
          </cell>
          <cell r="I163">
            <v>371729.87</v>
          </cell>
          <cell r="J163">
            <v>193706.48</v>
          </cell>
          <cell r="K163">
            <v>185865</v>
          </cell>
          <cell r="L163">
            <v>7841.4800000000105</v>
          </cell>
          <cell r="M163">
            <v>0.52109474011329793</v>
          </cell>
          <cell r="N163">
            <v>371729.87</v>
          </cell>
          <cell r="O163">
            <v>0</v>
          </cell>
        </row>
        <row r="164">
          <cell r="A164" t="str">
            <v>T2274</v>
          </cell>
          <cell r="B164" t="str">
            <v>T2274 Gloucester Green Car Park Waterproofing</v>
          </cell>
          <cell r="C164">
            <v>0</v>
          </cell>
          <cell r="D164">
            <v>96688.1</v>
          </cell>
          <cell r="E164">
            <v>96688.1</v>
          </cell>
          <cell r="F164">
            <v>100000</v>
          </cell>
          <cell r="G164">
            <v>3311.9</v>
          </cell>
          <cell r="H164">
            <v>0</v>
          </cell>
          <cell r="I164">
            <v>96688.1</v>
          </cell>
          <cell r="J164">
            <v>0</v>
          </cell>
          <cell r="K164">
            <v>48344</v>
          </cell>
          <cell r="L164">
            <v>-48344</v>
          </cell>
          <cell r="M164">
            <v>0</v>
          </cell>
          <cell r="N164">
            <v>96688.1</v>
          </cell>
          <cell r="O164">
            <v>0</v>
          </cell>
        </row>
        <row r="165">
          <cell r="A165" t="str">
            <v>T2279</v>
          </cell>
          <cell r="B165" t="str">
            <v>T2279 Leys Parking</v>
          </cell>
          <cell r="C165">
            <v>87000</v>
          </cell>
          <cell r="D165">
            <v>0</v>
          </cell>
          <cell r="E165">
            <v>87000</v>
          </cell>
          <cell r="F165">
            <v>87000</v>
          </cell>
          <cell r="G165">
            <v>0</v>
          </cell>
          <cell r="H165">
            <v>0</v>
          </cell>
          <cell r="I165">
            <v>87000</v>
          </cell>
          <cell r="J165">
            <v>195</v>
          </cell>
          <cell r="K165">
            <v>0</v>
          </cell>
          <cell r="L165">
            <v>195</v>
          </cell>
          <cell r="M165">
            <v>2.2413793103448275E-3</v>
          </cell>
          <cell r="N165">
            <v>87000</v>
          </cell>
          <cell r="O165">
            <v>0</v>
          </cell>
        </row>
        <row r="166">
          <cell r="A166" t="str">
            <v>T2281</v>
          </cell>
          <cell r="B166" t="str">
            <v>T2281 Parking Opposite Blackbird Leys Pool</v>
          </cell>
          <cell r="C166">
            <v>0</v>
          </cell>
          <cell r="D166">
            <v>0</v>
          </cell>
          <cell r="E166">
            <v>0</v>
          </cell>
          <cell r="F166">
            <v>200000</v>
          </cell>
          <cell r="G166">
            <v>0</v>
          </cell>
          <cell r="H166">
            <v>0</v>
          </cell>
          <cell r="I166">
            <v>200000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200000</v>
          </cell>
          <cell r="O166">
            <v>0</v>
          </cell>
        </row>
        <row r="167">
          <cell r="A167" t="str">
            <v/>
          </cell>
        </row>
        <row r="168">
          <cell r="A168" t="str">
            <v>S23 D</v>
          </cell>
          <cell r="B168" t="str">
            <v>S23 Direct Services Total</v>
          </cell>
          <cell r="C168">
            <v>6950750</v>
          </cell>
          <cell r="D168">
            <v>490182.03000000014</v>
          </cell>
          <cell r="E168">
            <v>7440932.0300000003</v>
          </cell>
          <cell r="F168">
            <v>22839300.390000001</v>
          </cell>
          <cell r="G168">
            <v>7998888.4000000004</v>
          </cell>
          <cell r="H168">
            <v>6797480</v>
          </cell>
          <cell r="I168">
            <v>8042931.9899999993</v>
          </cell>
          <cell r="J168">
            <v>3465801.92</v>
          </cell>
          <cell r="K168">
            <v>4187650.07</v>
          </cell>
          <cell r="L168">
            <v>-721848.15000000014</v>
          </cell>
          <cell r="M168">
            <v>0.46577524240602419</v>
          </cell>
          <cell r="N168">
            <v>7991941.9899999993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A169" t="str">
            <v/>
          </cell>
        </row>
        <row r="170">
          <cell r="A170" t="str">
            <v>B0074</v>
          </cell>
          <cell r="B170" t="str">
            <v>B0074 R &amp; D Feasibility Fund</v>
          </cell>
          <cell r="C170">
            <v>125000</v>
          </cell>
          <cell r="D170">
            <v>123893.19</v>
          </cell>
          <cell r="E170">
            <v>248893.19</v>
          </cell>
          <cell r="F170">
            <v>624999.81000000006</v>
          </cell>
          <cell r="G170">
            <v>1106.81</v>
          </cell>
          <cell r="H170">
            <v>300000</v>
          </cell>
          <cell r="I170">
            <v>323893</v>
          </cell>
          <cell r="J170">
            <v>5800</v>
          </cell>
          <cell r="K170">
            <v>0</v>
          </cell>
          <cell r="L170">
            <v>5800</v>
          </cell>
          <cell r="M170">
            <v>0</v>
          </cell>
          <cell r="N170">
            <v>323893</v>
          </cell>
          <cell r="O170">
            <v>0</v>
          </cell>
        </row>
        <row r="171">
          <cell r="A171" t="str">
            <v>C3051</v>
          </cell>
          <cell r="B171" t="str">
            <v xml:space="preserve">C3051 Veriscan Solution, Identity Authentication Solution </v>
          </cell>
          <cell r="C171">
            <v>20000</v>
          </cell>
          <cell r="D171">
            <v>0</v>
          </cell>
          <cell r="E171">
            <v>20000</v>
          </cell>
          <cell r="F171">
            <v>20000</v>
          </cell>
          <cell r="G171">
            <v>0</v>
          </cell>
          <cell r="H171">
            <v>0</v>
          </cell>
          <cell r="I171">
            <v>20000</v>
          </cell>
          <cell r="J171">
            <v>10765</v>
          </cell>
          <cell r="K171">
            <v>20000</v>
          </cell>
          <cell r="L171">
            <v>-9235</v>
          </cell>
          <cell r="M171">
            <v>0.53825000000000001</v>
          </cell>
          <cell r="N171">
            <v>20000</v>
          </cell>
          <cell r="O171">
            <v>0</v>
          </cell>
        </row>
        <row r="172">
          <cell r="A172" t="str">
            <v>C3052</v>
          </cell>
          <cell r="B172" t="str">
            <v>C3052 Fraud Solutions and Data Warehouse</v>
          </cell>
          <cell r="C172">
            <v>41000</v>
          </cell>
          <cell r="D172">
            <v>0</v>
          </cell>
          <cell r="E172">
            <v>41000</v>
          </cell>
          <cell r="F172">
            <v>53000</v>
          </cell>
          <cell r="G172">
            <v>0</v>
          </cell>
          <cell r="H172">
            <v>12000</v>
          </cell>
          <cell r="I172">
            <v>41000</v>
          </cell>
          <cell r="J172">
            <v>0</v>
          </cell>
          <cell r="K172">
            <v>61000</v>
          </cell>
          <cell r="L172">
            <v>-61000</v>
          </cell>
          <cell r="M172">
            <v>0</v>
          </cell>
          <cell r="N172">
            <v>41000</v>
          </cell>
          <cell r="O172">
            <v>0</v>
          </cell>
        </row>
        <row r="173">
          <cell r="A173" t="str">
            <v/>
          </cell>
        </row>
        <row r="174">
          <cell r="A174" t="str">
            <v>S32 F</v>
          </cell>
          <cell r="B174" t="str">
            <v>S32 Finance Total</v>
          </cell>
          <cell r="C174">
            <v>186000</v>
          </cell>
          <cell r="D174">
            <v>123893.19</v>
          </cell>
          <cell r="E174">
            <v>309893.19</v>
          </cell>
          <cell r="F174">
            <v>697999.81</v>
          </cell>
          <cell r="G174">
            <v>1106.81</v>
          </cell>
          <cell r="H174">
            <v>312000</v>
          </cell>
          <cell r="I174">
            <v>384893</v>
          </cell>
          <cell r="J174">
            <v>16565</v>
          </cell>
          <cell r="K174">
            <v>81000</v>
          </cell>
          <cell r="L174">
            <v>-64435</v>
          </cell>
          <cell r="M174">
            <v>4.3037935218359386E-2</v>
          </cell>
          <cell r="N174">
            <v>384893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A175" t="str">
            <v/>
          </cell>
        </row>
        <row r="176">
          <cell r="A176" t="str">
            <v>GF To</v>
          </cell>
          <cell r="B176" t="str">
            <v>GF Total</v>
          </cell>
          <cell r="C176">
            <v>32270589</v>
          </cell>
          <cell r="D176">
            <v>2700282.1999999997</v>
          </cell>
          <cell r="E176">
            <v>34970871.199999996</v>
          </cell>
          <cell r="F176">
            <v>93003530.600000009</v>
          </cell>
          <cell r="G176">
            <v>31735728.009999998</v>
          </cell>
          <cell r="H176">
            <v>25339121</v>
          </cell>
          <cell r="I176">
            <v>35928681.589999996</v>
          </cell>
          <cell r="J176">
            <v>10634539.73</v>
          </cell>
          <cell r="K176">
            <v>10347643.527373666</v>
          </cell>
          <cell r="L176">
            <v>286896.20262633299</v>
          </cell>
          <cell r="M176">
            <v>0.29599025790470151</v>
          </cell>
          <cell r="N176">
            <v>33885176.589999996</v>
          </cell>
          <cell r="O176">
            <v>7485</v>
          </cell>
          <cell r="P176">
            <v>0</v>
          </cell>
          <cell r="Q176">
            <v>7485</v>
          </cell>
          <cell r="R176">
            <v>0</v>
          </cell>
          <cell r="S176">
            <v>7485</v>
          </cell>
        </row>
        <row r="177">
          <cell r="A177" t="str">
            <v/>
          </cell>
        </row>
        <row r="178">
          <cell r="A178" t="str">
            <v>Exter</v>
          </cell>
          <cell r="B178" t="str">
            <v>External Contracts</v>
          </cell>
        </row>
        <row r="179">
          <cell r="A179" t="str">
            <v>N6384</v>
          </cell>
          <cell r="B179" t="str">
            <v>N6384 Tower Blocks</v>
          </cell>
          <cell r="C179">
            <v>279000</v>
          </cell>
          <cell r="D179">
            <v>0</v>
          </cell>
          <cell r="E179">
            <v>279000</v>
          </cell>
          <cell r="F179">
            <v>16451435.999999998</v>
          </cell>
          <cell r="G179">
            <v>630610.68999999994</v>
          </cell>
          <cell r="H179">
            <v>15541825.309999999</v>
          </cell>
          <cell r="I179">
            <v>279000</v>
          </cell>
          <cell r="J179">
            <v>253952.62</v>
          </cell>
          <cell r="K179">
            <v>220884.3</v>
          </cell>
          <cell r="L179">
            <v>33068.320000000007</v>
          </cell>
          <cell r="M179">
            <v>0.91022444444444439</v>
          </cell>
          <cell r="N179">
            <v>279000</v>
          </cell>
          <cell r="O179">
            <v>0</v>
          </cell>
        </row>
        <row r="180">
          <cell r="A180" t="str">
            <v>N6386</v>
          </cell>
          <cell r="B180" t="str">
            <v>N6386 Structural</v>
          </cell>
          <cell r="C180">
            <v>128000</v>
          </cell>
          <cell r="D180">
            <v>0</v>
          </cell>
          <cell r="E180">
            <v>128000</v>
          </cell>
          <cell r="F180">
            <v>1213752.4100000001</v>
          </cell>
          <cell r="G180">
            <v>681752.41</v>
          </cell>
          <cell r="H180">
            <v>404000</v>
          </cell>
          <cell r="I180">
            <v>128000</v>
          </cell>
          <cell r="J180">
            <v>40914.49</v>
          </cell>
          <cell r="K180">
            <v>65280</v>
          </cell>
          <cell r="L180">
            <v>-24365.510000000002</v>
          </cell>
          <cell r="M180">
            <v>0.31964445312500001</v>
          </cell>
          <cell r="N180">
            <v>128000</v>
          </cell>
          <cell r="O180">
            <v>0</v>
          </cell>
        </row>
        <row r="181">
          <cell r="A181" t="str">
            <v>N6387</v>
          </cell>
          <cell r="B181" t="str">
            <v>N6387 Controlled Entry</v>
          </cell>
          <cell r="C181">
            <v>215000</v>
          </cell>
          <cell r="D181">
            <v>0</v>
          </cell>
          <cell r="E181">
            <v>215000</v>
          </cell>
          <cell r="F181">
            <v>1743029.1099999999</v>
          </cell>
          <cell r="G181">
            <v>849029.11</v>
          </cell>
          <cell r="H181">
            <v>679000</v>
          </cell>
          <cell r="I181">
            <v>215000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215000</v>
          </cell>
          <cell r="O181">
            <v>0</v>
          </cell>
        </row>
        <row r="182">
          <cell r="A182" t="str">
            <v>N6389</v>
          </cell>
          <cell r="B182" t="str">
            <v>N6389 Damp-proof works (K&amp;B)</v>
          </cell>
          <cell r="C182">
            <v>92000</v>
          </cell>
          <cell r="D182">
            <v>0</v>
          </cell>
          <cell r="E182">
            <v>92000</v>
          </cell>
          <cell r="F182">
            <v>797683.46</v>
          </cell>
          <cell r="G182">
            <v>414683.46</v>
          </cell>
          <cell r="H182">
            <v>291000</v>
          </cell>
          <cell r="I182">
            <v>92000</v>
          </cell>
          <cell r="J182">
            <v>48737.96</v>
          </cell>
          <cell r="K182">
            <v>34040</v>
          </cell>
          <cell r="L182">
            <v>14697.96</v>
          </cell>
          <cell r="M182">
            <v>0.5297604347826087</v>
          </cell>
          <cell r="N182">
            <v>92000</v>
          </cell>
          <cell r="O182">
            <v>0</v>
          </cell>
        </row>
        <row r="183">
          <cell r="A183" t="str">
            <v>N6392</v>
          </cell>
          <cell r="B183" t="str">
            <v>N6392 Roofing</v>
          </cell>
          <cell r="C183">
            <v>154000</v>
          </cell>
          <cell r="D183">
            <v>0</v>
          </cell>
          <cell r="E183">
            <v>154000</v>
          </cell>
          <cell r="F183">
            <v>1411558.87</v>
          </cell>
          <cell r="G183">
            <v>571558.87</v>
          </cell>
          <cell r="H183">
            <v>486000</v>
          </cell>
          <cell r="I183">
            <v>354000</v>
          </cell>
          <cell r="J183">
            <v>262354.46999999997</v>
          </cell>
          <cell r="K183">
            <v>193435.2</v>
          </cell>
          <cell r="L183">
            <v>68919.26999999996</v>
          </cell>
          <cell r="M183">
            <v>0.74111432203389827</v>
          </cell>
          <cell r="N183">
            <v>354000</v>
          </cell>
          <cell r="O183">
            <v>0</v>
          </cell>
        </row>
        <row r="184">
          <cell r="A184" t="str">
            <v>N6393</v>
          </cell>
          <cell r="B184" t="str">
            <v>N6393 External Doors</v>
          </cell>
          <cell r="C184">
            <v>205000</v>
          </cell>
          <cell r="D184">
            <v>0</v>
          </cell>
          <cell r="E184">
            <v>205000</v>
          </cell>
          <cell r="F184">
            <v>1315130.8799999999</v>
          </cell>
          <cell r="G184">
            <v>564130.88</v>
          </cell>
          <cell r="H184">
            <v>646000</v>
          </cell>
          <cell r="I184">
            <v>105000</v>
          </cell>
          <cell r="J184">
            <v>0</v>
          </cell>
          <cell r="K184">
            <v>34173.5</v>
          </cell>
          <cell r="L184">
            <v>-34173.5</v>
          </cell>
          <cell r="M184">
            <v>0</v>
          </cell>
          <cell r="N184">
            <v>105000</v>
          </cell>
          <cell r="O184">
            <v>0</v>
          </cell>
        </row>
        <row r="185">
          <cell r="A185" t="str">
            <v>N6394</v>
          </cell>
          <cell r="B185" t="str">
            <v>N6394 Windows</v>
          </cell>
          <cell r="C185">
            <v>256000</v>
          </cell>
          <cell r="D185">
            <v>0</v>
          </cell>
          <cell r="E185">
            <v>256000</v>
          </cell>
          <cell r="F185">
            <v>2165927.81</v>
          </cell>
          <cell r="G185">
            <v>1301927.81</v>
          </cell>
          <cell r="H185">
            <v>808000</v>
          </cell>
          <cell r="I185">
            <v>56000</v>
          </cell>
          <cell r="J185">
            <v>7515.88</v>
          </cell>
          <cell r="K185">
            <v>46322</v>
          </cell>
          <cell r="L185">
            <v>-38806.120000000003</v>
          </cell>
          <cell r="M185">
            <v>0.13421214285714286</v>
          </cell>
          <cell r="N185">
            <v>56000</v>
          </cell>
          <cell r="O185">
            <v>0</v>
          </cell>
        </row>
        <row r="186">
          <cell r="A186" t="str">
            <v>N7020</v>
          </cell>
          <cell r="B186" t="str">
            <v>N7020 Extensions &amp; Major Adaptions</v>
          </cell>
          <cell r="C186">
            <v>308000</v>
          </cell>
          <cell r="D186">
            <v>0</v>
          </cell>
          <cell r="E186">
            <v>308000</v>
          </cell>
          <cell r="F186">
            <v>1971181.22</v>
          </cell>
          <cell r="G186">
            <v>594181.22</v>
          </cell>
          <cell r="H186">
            <v>969000</v>
          </cell>
          <cell r="I186">
            <v>408000</v>
          </cell>
          <cell r="J186">
            <v>-14578.31</v>
          </cell>
          <cell r="K186">
            <v>51343.6</v>
          </cell>
          <cell r="L186">
            <v>-65921.91</v>
          </cell>
          <cell r="M186">
            <v>-3.5731151960784316E-2</v>
          </cell>
          <cell r="N186">
            <v>408000</v>
          </cell>
          <cell r="O186">
            <v>0</v>
          </cell>
        </row>
        <row r="187">
          <cell r="A187" t="str">
            <v>N7026</v>
          </cell>
          <cell r="B187" t="str">
            <v>N7026 Communal Areas</v>
          </cell>
          <cell r="C187">
            <v>154000</v>
          </cell>
          <cell r="D187">
            <v>0</v>
          </cell>
          <cell r="E187">
            <v>154000</v>
          </cell>
          <cell r="F187">
            <v>764744.48</v>
          </cell>
          <cell r="G187">
            <v>124744.48</v>
          </cell>
          <cell r="H187">
            <v>486000</v>
          </cell>
          <cell r="I187">
            <v>154000</v>
          </cell>
          <cell r="J187">
            <v>68222.7</v>
          </cell>
          <cell r="K187">
            <v>92400</v>
          </cell>
          <cell r="L187">
            <v>-24177.300000000003</v>
          </cell>
          <cell r="M187">
            <v>0.44300454545454543</v>
          </cell>
          <cell r="N187">
            <v>154000</v>
          </cell>
          <cell r="O187">
            <v>0</v>
          </cell>
        </row>
        <row r="188">
          <cell r="A188" t="str">
            <v>N7027</v>
          </cell>
          <cell r="B188" t="str">
            <v>N7027 Environmental Improvements</v>
          </cell>
          <cell r="C188">
            <v>103000</v>
          </cell>
          <cell r="D188">
            <v>60000</v>
          </cell>
          <cell r="E188">
            <v>163000</v>
          </cell>
          <cell r="F188">
            <v>528375.6</v>
          </cell>
          <cell r="G188">
            <v>102375.6</v>
          </cell>
          <cell r="H188">
            <v>323000</v>
          </cell>
          <cell r="I188">
            <v>103000</v>
          </cell>
          <cell r="J188">
            <v>5659.03</v>
          </cell>
          <cell r="K188">
            <v>52530</v>
          </cell>
          <cell r="L188">
            <v>-46870.97</v>
          </cell>
          <cell r="M188">
            <v>5.4942038834951454E-2</v>
          </cell>
          <cell r="N188">
            <v>103000</v>
          </cell>
          <cell r="O188">
            <v>0</v>
          </cell>
        </row>
        <row r="189">
          <cell r="A189" t="str">
            <v>N7033</v>
          </cell>
          <cell r="B189" t="str">
            <v>N7033 Energy Efficiency Initiatives</v>
          </cell>
          <cell r="C189">
            <v>513000</v>
          </cell>
          <cell r="D189">
            <v>0</v>
          </cell>
          <cell r="E189">
            <v>513000</v>
          </cell>
          <cell r="F189">
            <v>1321000</v>
          </cell>
          <cell r="G189">
            <v>0</v>
          </cell>
          <cell r="H189">
            <v>808000</v>
          </cell>
          <cell r="I189">
            <v>513000</v>
          </cell>
          <cell r="J189">
            <v>3193</v>
          </cell>
          <cell r="K189">
            <v>0</v>
          </cell>
          <cell r="L189">
            <v>3193</v>
          </cell>
          <cell r="M189">
            <v>6.224171539961014E-3</v>
          </cell>
          <cell r="N189">
            <v>513000</v>
          </cell>
          <cell r="O189">
            <v>0</v>
          </cell>
        </row>
        <row r="190">
          <cell r="A190" t="str">
            <v>N7034</v>
          </cell>
          <cell r="B190" t="str">
            <v>N7034 Digital Inclusion</v>
          </cell>
          <cell r="C190">
            <v>164000</v>
          </cell>
          <cell r="D190">
            <v>0</v>
          </cell>
          <cell r="E190">
            <v>164000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N7035</v>
          </cell>
          <cell r="B191" t="str">
            <v>N7035 Rose Hill Drainage</v>
          </cell>
          <cell r="C191">
            <v>40000</v>
          </cell>
          <cell r="D191">
            <v>0</v>
          </cell>
          <cell r="E191">
            <v>40000</v>
          </cell>
          <cell r="F191">
            <v>40000</v>
          </cell>
          <cell r="G191">
            <v>0</v>
          </cell>
          <cell r="H191">
            <v>0</v>
          </cell>
          <cell r="I191">
            <v>40000</v>
          </cell>
          <cell r="J191">
            <v>40000</v>
          </cell>
          <cell r="K191">
            <v>40000</v>
          </cell>
          <cell r="L191">
            <v>0</v>
          </cell>
          <cell r="M191">
            <v>1</v>
          </cell>
          <cell r="N191">
            <v>40000</v>
          </cell>
          <cell r="O191">
            <v>0</v>
          </cell>
        </row>
        <row r="192">
          <cell r="A192" t="str">
            <v>N7036</v>
          </cell>
          <cell r="B192" t="str">
            <v>N7036 Food Waste Collection</v>
          </cell>
          <cell r="C192">
            <v>113000</v>
          </cell>
          <cell r="D192">
            <v>0</v>
          </cell>
          <cell r="E192">
            <v>113000</v>
          </cell>
          <cell r="F192">
            <v>155000</v>
          </cell>
          <cell r="G192">
            <v>0</v>
          </cell>
          <cell r="H192">
            <v>42000</v>
          </cell>
          <cell r="I192">
            <v>113000</v>
          </cell>
          <cell r="J192">
            <v>25890.799999999999</v>
          </cell>
          <cell r="K192">
            <v>18837.099999999999</v>
          </cell>
          <cell r="L192">
            <v>7053.7000000000007</v>
          </cell>
          <cell r="M192">
            <v>0.22912212389380529</v>
          </cell>
          <cell r="N192">
            <v>113000</v>
          </cell>
          <cell r="O192">
            <v>0</v>
          </cell>
        </row>
        <row r="193">
          <cell r="A193" t="str">
            <v/>
          </cell>
        </row>
        <row r="194">
          <cell r="A194" t="str">
            <v>New B</v>
          </cell>
          <cell r="B194" t="str">
            <v>New Build</v>
          </cell>
        </row>
        <row r="195">
          <cell r="A195" t="str">
            <v>B0034</v>
          </cell>
          <cell r="B195" t="str">
            <v>B0034 Rose Hill Community Centre</v>
          </cell>
          <cell r="C195">
            <v>3994300</v>
          </cell>
          <cell r="D195">
            <v>83934</v>
          </cell>
          <cell r="E195">
            <v>4078234</v>
          </cell>
          <cell r="F195">
            <v>4327461.9800000004</v>
          </cell>
          <cell r="G195">
            <v>249227.98</v>
          </cell>
          <cell r="H195">
            <v>0</v>
          </cell>
          <cell r="I195">
            <v>4078234</v>
          </cell>
          <cell r="J195">
            <v>73499.31</v>
          </cell>
          <cell r="K195">
            <v>84000</v>
          </cell>
          <cell r="L195">
            <v>-10500.690000000002</v>
          </cell>
          <cell r="M195">
            <v>1.8022337609857598E-2</v>
          </cell>
          <cell r="N195">
            <v>4078234</v>
          </cell>
          <cell r="O195">
            <v>0</v>
          </cell>
        </row>
        <row r="196">
          <cell r="A196" t="str">
            <v>N7029</v>
          </cell>
          <cell r="B196" t="str">
            <v>N7029 HCA New Build</v>
          </cell>
          <cell r="C196">
            <v>12657000</v>
          </cell>
          <cell r="D196">
            <v>444333.68999999948</v>
          </cell>
          <cell r="E196">
            <v>13101333.689999999</v>
          </cell>
          <cell r="F196">
            <v>17175006.579999998</v>
          </cell>
          <cell r="G196">
            <v>3082672.89</v>
          </cell>
          <cell r="H196">
            <v>827000</v>
          </cell>
          <cell r="I196">
            <v>13265333.689999999</v>
          </cell>
          <cell r="J196">
            <v>5985593.0099999998</v>
          </cell>
          <cell r="K196">
            <v>7806008.1200000001</v>
          </cell>
          <cell r="L196">
            <v>-1820415.1100000003</v>
          </cell>
          <cell r="M196">
            <v>0.45122068919473973</v>
          </cell>
          <cell r="N196">
            <v>13265333.689999999</v>
          </cell>
          <cell r="O196">
            <v>0</v>
          </cell>
        </row>
        <row r="197">
          <cell r="A197" t="str">
            <v>N7030</v>
          </cell>
          <cell r="B197" t="str">
            <v>N7030 Horspath Road Depot</v>
          </cell>
          <cell r="C197">
            <v>1538000</v>
          </cell>
          <cell r="D197">
            <v>0</v>
          </cell>
          <cell r="E197">
            <v>1538000</v>
          </cell>
          <cell r="F197">
            <v>1488000</v>
          </cell>
          <cell r="G197">
            <v>0</v>
          </cell>
          <cell r="H197">
            <v>0</v>
          </cell>
          <cell r="I197">
            <v>1488000</v>
          </cell>
          <cell r="J197">
            <v>1475159.4</v>
          </cell>
          <cell r="K197">
            <v>1488000</v>
          </cell>
          <cell r="L197">
            <v>-12840.600000000093</v>
          </cell>
          <cell r="M197">
            <v>0.99137056451612893</v>
          </cell>
          <cell r="N197">
            <v>1488000</v>
          </cell>
          <cell r="O197">
            <v>0</v>
          </cell>
        </row>
        <row r="198">
          <cell r="A198" t="str">
            <v>N7031</v>
          </cell>
          <cell r="B198" t="str">
            <v>N7031 Homes at Barton</v>
          </cell>
          <cell r="C198">
            <v>104000</v>
          </cell>
          <cell r="D198">
            <v>0</v>
          </cell>
          <cell r="E198">
            <v>104000</v>
          </cell>
          <cell r="F198">
            <v>11482561.439999999</v>
          </cell>
          <cell r="G198">
            <v>40561.440000000002</v>
          </cell>
          <cell r="H198">
            <v>11338000</v>
          </cell>
          <cell r="I198">
            <v>104000</v>
          </cell>
          <cell r="J198">
            <v>35722.300000000003</v>
          </cell>
          <cell r="K198">
            <v>60663.199999999997</v>
          </cell>
          <cell r="L198">
            <v>-24940.899999999994</v>
          </cell>
          <cell r="M198">
            <v>0.34348365384615387</v>
          </cell>
          <cell r="N198">
            <v>104000</v>
          </cell>
          <cell r="O198">
            <v>0</v>
          </cell>
        </row>
        <row r="199">
          <cell r="A199" t="str">
            <v>N7032</v>
          </cell>
          <cell r="B199" t="str">
            <v>N7032 Great Estates: Estate Enhancements and Regeneration</v>
          </cell>
          <cell r="C199">
            <v>1025000</v>
          </cell>
          <cell r="D199">
            <v>-41461.239999999991</v>
          </cell>
          <cell r="E199">
            <v>983538.76</v>
          </cell>
          <cell r="F199">
            <v>4810694.24</v>
          </cell>
          <cell r="G199">
            <v>741461.24</v>
          </cell>
          <cell r="H199">
            <v>3232000</v>
          </cell>
          <cell r="I199">
            <v>837233</v>
          </cell>
          <cell r="J199">
            <v>307742.38</v>
          </cell>
          <cell r="K199">
            <v>394534.22000000003</v>
          </cell>
          <cell r="L199">
            <v>-86791.840000000026</v>
          </cell>
          <cell r="M199">
            <v>0.3675707718162089</v>
          </cell>
          <cell r="N199">
            <v>837233</v>
          </cell>
          <cell r="O199">
            <v>0</v>
          </cell>
        </row>
        <row r="200">
          <cell r="A200" t="str">
            <v/>
          </cell>
          <cell r="H200">
            <v>0</v>
          </cell>
        </row>
        <row r="201">
          <cell r="A201" t="str">
            <v>Inter</v>
          </cell>
          <cell r="B201" t="str">
            <v>Internal Contracts</v>
          </cell>
          <cell r="H201">
            <v>0</v>
          </cell>
        </row>
        <row r="202">
          <cell r="A202" t="str">
            <v>N6385</v>
          </cell>
          <cell r="B202" t="str">
            <v>N6385 Adaptations for disabled</v>
          </cell>
          <cell r="C202">
            <v>615000</v>
          </cell>
          <cell r="D202">
            <v>0</v>
          </cell>
          <cell r="E202">
            <v>615000</v>
          </cell>
          <cell r="F202">
            <v>6749445.5700000003</v>
          </cell>
          <cell r="G202">
            <v>4203354.57</v>
          </cell>
          <cell r="H202">
            <v>1987000</v>
          </cell>
          <cell r="I202">
            <v>559091</v>
          </cell>
          <cell r="J202">
            <v>329428.09000000003</v>
          </cell>
          <cell r="K202">
            <v>323545.97000000003</v>
          </cell>
          <cell r="L202">
            <v>5882.1199999999953</v>
          </cell>
          <cell r="M202">
            <v>0.58922087817546698</v>
          </cell>
          <cell r="N202">
            <v>559091</v>
          </cell>
          <cell r="O202">
            <v>0</v>
          </cell>
        </row>
        <row r="203">
          <cell r="A203" t="str">
            <v>N6390</v>
          </cell>
          <cell r="B203" t="str">
            <v>N6390 Kitchens &amp; Bathrooms</v>
          </cell>
          <cell r="C203">
            <v>2163000</v>
          </cell>
          <cell r="D203">
            <v>0</v>
          </cell>
          <cell r="E203">
            <v>2163000</v>
          </cell>
          <cell r="F203">
            <v>23716895.640000001</v>
          </cell>
          <cell r="G203">
            <v>15155366.640000001</v>
          </cell>
          <cell r="H203">
            <v>5764000</v>
          </cell>
          <cell r="I203">
            <v>2797529</v>
          </cell>
          <cell r="J203">
            <v>1427743.82</v>
          </cell>
          <cell r="K203">
            <v>1510665.6600000001</v>
          </cell>
          <cell r="L203">
            <v>-82921.840000000084</v>
          </cell>
          <cell r="M203">
            <v>0.51035889887111097</v>
          </cell>
          <cell r="N203">
            <v>2797529</v>
          </cell>
          <cell r="O203">
            <v>0</v>
          </cell>
        </row>
        <row r="204">
          <cell r="A204" t="str">
            <v>N6391</v>
          </cell>
          <cell r="B204" t="str">
            <v>N6391 Heating</v>
          </cell>
          <cell r="C204">
            <v>1457000</v>
          </cell>
          <cell r="D204">
            <v>0</v>
          </cell>
          <cell r="E204">
            <v>1457000</v>
          </cell>
          <cell r="F204">
            <v>12682329.789999999</v>
          </cell>
          <cell r="G204">
            <v>6484941.79</v>
          </cell>
          <cell r="H204">
            <v>4594000</v>
          </cell>
          <cell r="I204">
            <v>1603388</v>
          </cell>
          <cell r="J204">
            <v>1010081.1</v>
          </cell>
          <cell r="K204">
            <v>989290.39999999991</v>
          </cell>
          <cell r="L204">
            <v>20790.70000000007</v>
          </cell>
          <cell r="M204">
            <v>0.62996673294299321</v>
          </cell>
          <cell r="N204">
            <v>1603388</v>
          </cell>
          <cell r="O204">
            <v>0</v>
          </cell>
        </row>
        <row r="205">
          <cell r="A205" t="str">
            <v>N6388</v>
          </cell>
          <cell r="B205" t="str">
            <v>N6388 Major Voids</v>
          </cell>
          <cell r="C205">
            <v>841000</v>
          </cell>
          <cell r="D205">
            <v>0</v>
          </cell>
          <cell r="E205">
            <v>841000</v>
          </cell>
          <cell r="F205">
            <v>6851681.8300000001</v>
          </cell>
          <cell r="G205">
            <v>3670045.83</v>
          </cell>
          <cell r="H205">
            <v>2513000</v>
          </cell>
          <cell r="I205">
            <v>668636</v>
          </cell>
          <cell r="J205">
            <v>254858.46</v>
          </cell>
          <cell r="K205">
            <v>386939.64999999997</v>
          </cell>
          <cell r="L205">
            <v>-132081.18999999997</v>
          </cell>
          <cell r="M205">
            <v>0.38116173822528249</v>
          </cell>
          <cell r="N205">
            <v>668636</v>
          </cell>
          <cell r="O205">
            <v>0</v>
          </cell>
        </row>
        <row r="206">
          <cell r="A206" t="str">
            <v>N6395</v>
          </cell>
          <cell r="B206" t="str">
            <v>N6395 Electrics</v>
          </cell>
          <cell r="C206">
            <v>744000</v>
          </cell>
          <cell r="D206">
            <v>0</v>
          </cell>
          <cell r="E206">
            <v>744000</v>
          </cell>
          <cell r="F206">
            <v>3308727.63</v>
          </cell>
          <cell r="G206">
            <v>954065.63</v>
          </cell>
          <cell r="H206">
            <v>2007000</v>
          </cell>
          <cell r="I206">
            <v>347662</v>
          </cell>
          <cell r="J206">
            <v>244944.27</v>
          </cell>
          <cell r="K206">
            <v>187737.47999999998</v>
          </cell>
          <cell r="L206">
            <v>57206.790000000008</v>
          </cell>
          <cell r="M206">
            <v>0.70454714636629823</v>
          </cell>
          <cell r="N206">
            <v>347662</v>
          </cell>
          <cell r="O206">
            <v>0</v>
          </cell>
        </row>
        <row r="207">
          <cell r="A207" t="str">
            <v/>
          </cell>
        </row>
        <row r="208">
          <cell r="A208" t="str">
            <v>Housi</v>
          </cell>
          <cell r="B208" t="str">
            <v>Housing Revenue Account</v>
          </cell>
          <cell r="C208">
            <v>27862300</v>
          </cell>
          <cell r="D208">
            <v>546806.44999999949</v>
          </cell>
          <cell r="E208">
            <v>28409106.449999999</v>
          </cell>
          <cell r="F208">
            <v>122471624.53999998</v>
          </cell>
          <cell r="G208">
            <v>40416692.539999999</v>
          </cell>
          <cell r="H208">
            <v>53745825.310000002</v>
          </cell>
          <cell r="I208">
            <v>28309106.689999998</v>
          </cell>
          <cell r="J208">
            <v>11886634.779999999</v>
          </cell>
          <cell r="K208">
            <v>14080630.400000002</v>
          </cell>
          <cell r="L208">
            <v>-2193995.6200000006</v>
          </cell>
          <cell r="M208">
            <v>0.41988731436018339</v>
          </cell>
          <cell r="N208">
            <v>28309106.689999998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A209" t="str">
            <v/>
          </cell>
        </row>
        <row r="210">
          <cell r="A210" t="str">
            <v>Grand</v>
          </cell>
          <cell r="B210" t="str">
            <v>Grand Total</v>
          </cell>
          <cell r="C210">
            <v>60132889</v>
          </cell>
          <cell r="D210">
            <v>3247088.6499999994</v>
          </cell>
          <cell r="E210">
            <v>63379977.649999991</v>
          </cell>
          <cell r="F210">
            <v>215475155.13999999</v>
          </cell>
          <cell r="G210">
            <v>72152420.549999997</v>
          </cell>
          <cell r="H210">
            <v>79084946.310000002</v>
          </cell>
          <cell r="I210">
            <v>64237788.279999994</v>
          </cell>
          <cell r="J210">
            <v>22521174.509999998</v>
          </cell>
          <cell r="K210">
            <v>24428273.92737367</v>
          </cell>
          <cell r="L210">
            <v>-1907099.4173736675</v>
          </cell>
          <cell r="M210">
            <v>0.35059075215719743</v>
          </cell>
          <cell r="N210">
            <v>62194283.279999994</v>
          </cell>
          <cell r="O210">
            <v>7485</v>
          </cell>
          <cell r="P210">
            <v>0</v>
          </cell>
          <cell r="Q210">
            <v>7485</v>
          </cell>
          <cell r="R210">
            <v>0</v>
          </cell>
          <cell r="S210">
            <v>7485</v>
          </cell>
        </row>
        <row r="213">
          <cell r="C213">
            <v>60132889</v>
          </cell>
          <cell r="D213">
            <v>3247088.6499999994</v>
          </cell>
          <cell r="E213">
            <v>63379977.649999991</v>
          </cell>
          <cell r="F213">
            <v>215475155.13999999</v>
          </cell>
          <cell r="G213">
            <v>72152420.549999982</v>
          </cell>
          <cell r="H213">
            <v>79084946.310000002</v>
          </cell>
          <cell r="I213">
            <v>64237788.279999994</v>
          </cell>
          <cell r="J213">
            <v>22521174.510000005</v>
          </cell>
          <cell r="K213">
            <v>24428273.927373663</v>
          </cell>
          <cell r="L213">
            <v>-1907099.4173736672</v>
          </cell>
          <cell r="N213">
            <v>62194283.279999994</v>
          </cell>
        </row>
        <row r="215"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</sheetData>
      <sheetData sheetId="3"/>
      <sheetData sheetId="4"/>
      <sheetData sheetId="5"/>
      <sheetData sheetId="6">
        <row r="2278">
          <cell r="F2278" t="str">
            <v>Feasibility (G0)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s"/>
      <sheetName val="Header Sheet"/>
      <sheetName val="Input Sheet CE"/>
      <sheetName val="_DLBUD"/>
    </sheetNames>
    <sheetDataSet>
      <sheetData sheetId="0"/>
      <sheetData sheetId="1">
        <row r="16">
          <cell r="B16" t="str">
            <v>NGP Funding Switch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83"/>
  <sheetViews>
    <sheetView showGridLines="0" tabSelected="1" zoomScale="89" zoomScaleNormal="89" workbookViewId="0">
      <selection activeCell="H32" sqref="H32"/>
    </sheetView>
  </sheetViews>
  <sheetFormatPr defaultRowHeight="12.75"/>
  <cols>
    <col min="1" max="1" width="0.5703125" customWidth="1"/>
    <col min="2" max="2" width="4" customWidth="1"/>
    <col min="3" max="3" width="60.140625" customWidth="1"/>
    <col min="4" max="4" width="10.7109375" customWidth="1"/>
    <col min="5" max="5" width="11" bestFit="1" customWidth="1"/>
    <col min="6" max="6" width="45.5703125" customWidth="1"/>
    <col min="7" max="7" width="40.85546875" customWidth="1"/>
    <col min="8" max="8" width="17.42578125" customWidth="1"/>
    <col min="9" max="9" width="20.7109375" customWidth="1"/>
  </cols>
  <sheetData>
    <row r="1" spans="2:9" s="3" customFormat="1" ht="101.25" customHeight="1" thickBot="1">
      <c r="B1" s="61" t="s">
        <v>0</v>
      </c>
      <c r="C1" s="62"/>
      <c r="D1" s="63" t="s">
        <v>1</v>
      </c>
      <c r="E1" s="63"/>
      <c r="F1" s="64" t="s">
        <v>2</v>
      </c>
      <c r="G1" s="65"/>
      <c r="H1" s="1" t="s">
        <v>3</v>
      </c>
      <c r="I1" s="2"/>
    </row>
    <row r="2" spans="2:9" s="6" customFormat="1" ht="35.25" customHeight="1">
      <c r="B2" s="4"/>
      <c r="C2" s="5" t="s">
        <v>4</v>
      </c>
      <c r="D2" s="66" t="s">
        <v>5</v>
      </c>
      <c r="E2" s="67"/>
      <c r="F2" s="68"/>
      <c r="G2" s="69"/>
      <c r="H2" s="90" t="s">
        <v>6</v>
      </c>
      <c r="I2" s="72">
        <v>41958</v>
      </c>
    </row>
    <row r="3" spans="2:9" s="6" customFormat="1" ht="54.75" thickBot="1">
      <c r="B3" s="7"/>
      <c r="C3" s="8" t="s">
        <v>7</v>
      </c>
      <c r="D3" s="9" t="s">
        <v>8</v>
      </c>
      <c r="E3" s="10" t="s">
        <v>9</v>
      </c>
      <c r="F3" s="70"/>
      <c r="G3" s="71"/>
      <c r="H3" s="91"/>
      <c r="I3" s="73"/>
    </row>
    <row r="4" spans="2:9" s="6" customFormat="1" ht="35.25" customHeight="1">
      <c r="B4" s="11"/>
      <c r="C4" s="12" t="s">
        <v>10</v>
      </c>
      <c r="D4" s="13">
        <v>0</v>
      </c>
      <c r="E4" s="14">
        <f>SUM(E6:E11)</f>
        <v>6.6142857142857139</v>
      </c>
      <c r="F4" s="74" t="str">
        <f>IF(E7&lt;0,"WARNING", " ")</f>
        <v xml:space="preserve"> </v>
      </c>
      <c r="G4" s="75"/>
      <c r="H4" s="15" t="s">
        <v>11</v>
      </c>
      <c r="I4" s="16" t="s">
        <v>12</v>
      </c>
    </row>
    <row r="5" spans="2:9" s="3" customFormat="1" ht="12.75" customHeight="1">
      <c r="B5" s="76" t="s">
        <v>13</v>
      </c>
      <c r="C5" s="77"/>
      <c r="D5" s="17" t="s">
        <v>14</v>
      </c>
      <c r="E5" s="18" t="s">
        <v>15</v>
      </c>
      <c r="F5" s="74"/>
      <c r="G5" s="75"/>
      <c r="H5" s="19" t="s">
        <v>16</v>
      </c>
      <c r="I5" s="20" t="s">
        <v>16</v>
      </c>
    </row>
    <row r="6" spans="2:9" s="3" customFormat="1" ht="15" customHeight="1">
      <c r="B6" s="78" t="str">
        <f>B18</f>
        <v>Feasibilty (Gateway 0)</v>
      </c>
      <c r="C6" s="79"/>
      <c r="D6" s="21">
        <f>COUNTIF(D19:D25,"Y")</f>
        <v>0</v>
      </c>
      <c r="E6" s="22">
        <f>IF(D6=0,0,(SUM(E19:E25)/(D6*2)))</f>
        <v>0</v>
      </c>
      <c r="F6" s="74"/>
      <c r="G6" s="75"/>
      <c r="H6" s="23"/>
      <c r="I6" s="24"/>
    </row>
    <row r="7" spans="2:9" s="3" customFormat="1" ht="15" customHeight="1" thickBot="1">
      <c r="B7" s="78" t="str">
        <f>B26</f>
        <v>Bid Approval (Gateway 1)</v>
      </c>
      <c r="C7" s="79"/>
      <c r="D7" s="21">
        <f>COUNTIF(D28:D36,"Y")</f>
        <v>7</v>
      </c>
      <c r="E7" s="22">
        <f>SUM(E28:E36)/(D7*2)</f>
        <v>1.7142857142857142</v>
      </c>
      <c r="F7" s="74"/>
      <c r="G7" s="75"/>
      <c r="H7" s="25">
        <v>150000</v>
      </c>
      <c r="I7" s="26">
        <v>122000</v>
      </c>
    </row>
    <row r="8" spans="2:9" s="3" customFormat="1" ht="15" customHeight="1">
      <c r="B8" s="78" t="str">
        <f>B37</f>
        <v>Initiation and Procurement (Gateway 2)</v>
      </c>
      <c r="C8" s="79"/>
      <c r="D8" s="21">
        <f>COUNTIF(D38:D43,"Y")</f>
        <v>6</v>
      </c>
      <c r="E8" s="22">
        <f>SUM(E38:E43)/(D8*2)</f>
        <v>1.5</v>
      </c>
      <c r="F8" s="74"/>
      <c r="G8" s="75"/>
      <c r="H8" s="80">
        <v>1</v>
      </c>
      <c r="I8" s="81"/>
    </row>
    <row r="9" spans="2:9" s="3" customFormat="1" ht="15" customHeight="1" thickBot="1">
      <c r="B9" s="78" t="str">
        <f>B44</f>
        <v>Contract Award and Delivery (Gateway 3)</v>
      </c>
      <c r="C9" s="79"/>
      <c r="D9" s="21">
        <f>COUNTIF(D45:D48,"Y")</f>
        <v>4</v>
      </c>
      <c r="E9" s="22">
        <f>SUM(E45:E48)/(D9*2)</f>
        <v>2</v>
      </c>
      <c r="F9" s="74"/>
      <c r="G9" s="75"/>
      <c r="H9" s="82"/>
      <c r="I9" s="83"/>
    </row>
    <row r="10" spans="2:9" s="3" customFormat="1" ht="15" customHeight="1">
      <c r="B10" s="78" t="str">
        <f>B50</f>
        <v>Monitoring (Gateway 4)</v>
      </c>
      <c r="C10" s="79"/>
      <c r="D10" s="21">
        <f>COUNTIF(D51:D55,"Y")</f>
        <v>5</v>
      </c>
      <c r="E10" s="22">
        <f>SUM(E51:E55)/(D10*2)</f>
        <v>1.4</v>
      </c>
      <c r="F10" s="74"/>
      <c r="G10" s="75"/>
      <c r="H10" s="84" t="s">
        <v>17</v>
      </c>
      <c r="I10" s="85"/>
    </row>
    <row r="11" spans="2:9" s="3" customFormat="1" ht="15" customHeight="1">
      <c r="B11" s="78" t="str">
        <f>B56</f>
        <v>Completion (Gateway 5)</v>
      </c>
      <c r="C11" s="79"/>
      <c r="D11" s="21">
        <f>COUNTIF(D57:D62,"Y")</f>
        <v>6</v>
      </c>
      <c r="E11" s="22">
        <f>SUM(E57:E62)/(D11*2)</f>
        <v>0</v>
      </c>
      <c r="F11" s="74"/>
      <c r="G11" s="75"/>
      <c r="H11" s="86"/>
      <c r="I11" s="87"/>
    </row>
    <row r="12" spans="2:9" s="3" customFormat="1" ht="12.75" customHeight="1">
      <c r="B12" s="27" t="s">
        <v>18</v>
      </c>
      <c r="C12" s="17"/>
      <c r="D12" s="17"/>
      <c r="E12" s="18" t="s">
        <v>15</v>
      </c>
      <c r="F12" s="74"/>
      <c r="G12" s="75"/>
      <c r="H12" s="86"/>
      <c r="I12" s="87"/>
    </row>
    <row r="13" spans="2:9" s="3" customFormat="1" ht="15" customHeight="1">
      <c r="B13" s="92" t="s">
        <v>19</v>
      </c>
      <c r="C13" s="93"/>
      <c r="D13" s="28"/>
      <c r="E13" s="29">
        <v>-4</v>
      </c>
      <c r="F13" s="74"/>
      <c r="G13" s="75"/>
      <c r="H13" s="86"/>
      <c r="I13" s="87"/>
    </row>
    <row r="14" spans="2:9" s="3" customFormat="1" ht="15" customHeight="1">
      <c r="B14" s="78" t="s">
        <v>20</v>
      </c>
      <c r="C14" s="94"/>
      <c r="D14" s="30"/>
      <c r="E14" s="29">
        <v>-2</v>
      </c>
      <c r="F14" s="74"/>
      <c r="G14" s="75"/>
      <c r="H14" s="86"/>
      <c r="I14" s="87"/>
    </row>
    <row r="15" spans="2:9" s="3" customFormat="1" ht="15" customHeight="1">
      <c r="B15" s="78" t="s">
        <v>21</v>
      </c>
      <c r="C15" s="94"/>
      <c r="D15" s="30"/>
      <c r="E15" s="29">
        <v>0</v>
      </c>
      <c r="F15" s="74"/>
      <c r="G15" s="75"/>
      <c r="H15" s="86"/>
      <c r="I15" s="87"/>
    </row>
    <row r="16" spans="2:9" s="3" customFormat="1" ht="15" customHeight="1">
      <c r="B16" s="78" t="s">
        <v>22</v>
      </c>
      <c r="C16" s="94"/>
      <c r="D16" s="30"/>
      <c r="E16" s="29">
        <v>2</v>
      </c>
      <c r="F16" s="74"/>
      <c r="G16" s="75"/>
      <c r="H16" s="86"/>
      <c r="I16" s="87"/>
    </row>
    <row r="17" spans="2:9" s="3" customFormat="1" ht="15" customHeight="1">
      <c r="B17" s="78" t="s">
        <v>23</v>
      </c>
      <c r="C17" s="94"/>
      <c r="D17" s="31"/>
      <c r="E17" s="29">
        <v>4</v>
      </c>
      <c r="F17" s="74"/>
      <c r="G17" s="75"/>
      <c r="H17" s="88"/>
      <c r="I17" s="89"/>
    </row>
    <row r="18" spans="2:9" s="3" customFormat="1">
      <c r="B18" s="95" t="s">
        <v>24</v>
      </c>
      <c r="C18" s="96"/>
      <c r="D18" s="32" t="s">
        <v>14</v>
      </c>
      <c r="E18" s="33"/>
      <c r="F18" s="34" t="s">
        <v>25</v>
      </c>
      <c r="G18" s="34" t="s">
        <v>26</v>
      </c>
      <c r="H18" s="34" t="s">
        <v>27</v>
      </c>
      <c r="I18" s="35" t="s">
        <v>28</v>
      </c>
    </row>
    <row r="19" spans="2:9" s="3" customFormat="1">
      <c r="B19" s="36">
        <v>1</v>
      </c>
      <c r="C19" s="37" t="s">
        <v>29</v>
      </c>
      <c r="D19" s="38" t="s">
        <v>30</v>
      </c>
      <c r="E19" s="39">
        <v>0</v>
      </c>
      <c r="F19" s="40"/>
      <c r="G19" s="40"/>
      <c r="H19" s="40"/>
      <c r="I19" s="41"/>
    </row>
    <row r="20" spans="2:9" s="3" customFormat="1">
      <c r="B20" s="36">
        <v>2</v>
      </c>
      <c r="C20" s="42" t="s">
        <v>31</v>
      </c>
      <c r="D20" s="38" t="s">
        <v>30</v>
      </c>
      <c r="E20" s="39">
        <v>0</v>
      </c>
      <c r="F20" s="40"/>
      <c r="G20" s="40"/>
      <c r="H20" s="40"/>
      <c r="I20" s="41"/>
    </row>
    <row r="21" spans="2:9" s="3" customFormat="1">
      <c r="B21" s="36">
        <v>3</v>
      </c>
      <c r="C21" s="42" t="s">
        <v>32</v>
      </c>
      <c r="D21" s="38" t="s">
        <v>30</v>
      </c>
      <c r="E21" s="39">
        <v>0</v>
      </c>
      <c r="F21" s="40"/>
      <c r="G21" s="40"/>
      <c r="H21" s="40"/>
      <c r="I21" s="41"/>
    </row>
    <row r="22" spans="2:9" s="3" customFormat="1">
      <c r="B22" s="36">
        <v>4</v>
      </c>
      <c r="C22" s="42" t="s">
        <v>33</v>
      </c>
      <c r="D22" s="38" t="s">
        <v>30</v>
      </c>
      <c r="E22" s="39">
        <v>0</v>
      </c>
      <c r="F22" s="40"/>
      <c r="G22" s="40"/>
      <c r="H22" s="40"/>
      <c r="I22" s="41"/>
    </row>
    <row r="23" spans="2:9" s="3" customFormat="1">
      <c r="B23" s="36">
        <v>5</v>
      </c>
      <c r="C23" s="42" t="s">
        <v>34</v>
      </c>
      <c r="D23" s="38" t="s">
        <v>30</v>
      </c>
      <c r="E23" s="39">
        <v>0</v>
      </c>
      <c r="F23" s="40"/>
      <c r="G23" s="40"/>
      <c r="H23" s="40"/>
      <c r="I23" s="41"/>
    </row>
    <row r="24" spans="2:9" s="3" customFormat="1">
      <c r="B24" s="36">
        <v>6</v>
      </c>
      <c r="C24" s="42" t="s">
        <v>35</v>
      </c>
      <c r="D24" s="38" t="s">
        <v>30</v>
      </c>
      <c r="E24" s="39">
        <v>0</v>
      </c>
      <c r="F24" s="40"/>
      <c r="G24" s="40"/>
      <c r="H24" s="40"/>
      <c r="I24" s="41"/>
    </row>
    <row r="25" spans="2:9" s="3" customFormat="1">
      <c r="B25" s="36">
        <v>7</v>
      </c>
      <c r="C25" s="43" t="s">
        <v>36</v>
      </c>
      <c r="D25" s="38" t="s">
        <v>30</v>
      </c>
      <c r="E25" s="39">
        <v>0</v>
      </c>
      <c r="F25" s="40"/>
      <c r="G25" s="40"/>
      <c r="H25" s="40"/>
      <c r="I25" s="41"/>
    </row>
    <row r="26" spans="2:9" s="46" customFormat="1">
      <c r="B26" s="76" t="s">
        <v>37</v>
      </c>
      <c r="C26" s="77"/>
      <c r="D26" s="17" t="s">
        <v>14</v>
      </c>
      <c r="E26" s="18" t="s">
        <v>15</v>
      </c>
      <c r="F26" s="44" t="s">
        <v>25</v>
      </c>
      <c r="G26" s="44" t="s">
        <v>26</v>
      </c>
      <c r="H26" s="44" t="s">
        <v>27</v>
      </c>
      <c r="I26" s="45" t="s">
        <v>28</v>
      </c>
    </row>
    <row r="27" spans="2:9" s="46" customFormat="1" ht="2.25" customHeight="1">
      <c r="B27" s="47"/>
      <c r="C27" s="48"/>
      <c r="D27" s="17"/>
      <c r="E27" s="18"/>
      <c r="F27" s="44"/>
      <c r="G27" s="44"/>
      <c r="H27" s="44"/>
      <c r="I27" s="45"/>
    </row>
    <row r="28" spans="2:9" s="3" customFormat="1">
      <c r="B28" s="36">
        <v>1</v>
      </c>
      <c r="C28" s="37" t="s">
        <v>38</v>
      </c>
      <c r="D28" s="38" t="s">
        <v>39</v>
      </c>
      <c r="E28" s="39">
        <v>4</v>
      </c>
      <c r="F28" s="39">
        <v>4</v>
      </c>
      <c r="G28" s="40"/>
      <c r="H28" s="40"/>
      <c r="I28" s="41"/>
    </row>
    <row r="29" spans="2:9" s="3" customFormat="1">
      <c r="B29" s="36">
        <v>2</v>
      </c>
      <c r="C29" s="42" t="s">
        <v>40</v>
      </c>
      <c r="D29" s="38" t="s">
        <v>30</v>
      </c>
      <c r="E29" s="39">
        <v>0</v>
      </c>
      <c r="F29" s="40" t="s">
        <v>41</v>
      </c>
      <c r="G29" s="40" t="s">
        <v>42</v>
      </c>
      <c r="H29" s="40"/>
      <c r="I29" s="41"/>
    </row>
    <row r="30" spans="2:9" s="3" customFormat="1">
      <c r="B30" s="36">
        <v>3</v>
      </c>
      <c r="C30" s="49" t="s">
        <v>43</v>
      </c>
      <c r="D30" s="38" t="s">
        <v>39</v>
      </c>
      <c r="E30" s="39">
        <v>4</v>
      </c>
      <c r="F30" s="40"/>
      <c r="G30" s="40"/>
      <c r="H30" s="40"/>
      <c r="I30" s="41"/>
    </row>
    <row r="31" spans="2:9" s="3" customFormat="1">
      <c r="B31" s="36">
        <v>4</v>
      </c>
      <c r="C31" s="42" t="s">
        <v>44</v>
      </c>
      <c r="D31" s="38" t="s">
        <v>39</v>
      </c>
      <c r="E31" s="39">
        <v>4</v>
      </c>
      <c r="F31" s="40"/>
      <c r="G31" s="40"/>
      <c r="H31" s="40"/>
      <c r="I31" s="41"/>
    </row>
    <row r="32" spans="2:9" s="3" customFormat="1">
      <c r="B32" s="36">
        <v>5</v>
      </c>
      <c r="C32" s="42" t="s">
        <v>45</v>
      </c>
      <c r="D32" s="38" t="s">
        <v>39</v>
      </c>
      <c r="F32" s="40"/>
      <c r="G32" s="40"/>
      <c r="H32" s="40"/>
      <c r="I32" s="41"/>
    </row>
    <row r="33" spans="2:9" s="3" customFormat="1">
      <c r="B33" s="36">
        <v>6</v>
      </c>
      <c r="C33" s="42" t="s">
        <v>46</v>
      </c>
      <c r="D33" s="38" t="s">
        <v>39</v>
      </c>
      <c r="E33" s="39">
        <v>4</v>
      </c>
      <c r="F33" s="40"/>
      <c r="G33" s="40"/>
      <c r="H33" s="40"/>
      <c r="I33" s="41"/>
    </row>
    <row r="34" spans="2:9" s="3" customFormat="1">
      <c r="B34" s="36">
        <v>7</v>
      </c>
      <c r="C34" s="42" t="s">
        <v>47</v>
      </c>
      <c r="D34" s="38" t="s">
        <v>39</v>
      </c>
      <c r="E34" s="39">
        <v>4</v>
      </c>
      <c r="F34" s="40"/>
      <c r="G34" s="40"/>
      <c r="H34" s="40"/>
      <c r="I34" s="41"/>
    </row>
    <row r="35" spans="2:9" s="3" customFormat="1">
      <c r="B35" s="36">
        <v>8</v>
      </c>
      <c r="C35" s="42" t="s">
        <v>48</v>
      </c>
      <c r="D35" s="38" t="s">
        <v>30</v>
      </c>
      <c r="E35" s="39">
        <v>0</v>
      </c>
      <c r="F35" s="40" t="s">
        <v>49</v>
      </c>
      <c r="G35" s="40" t="s">
        <v>42</v>
      </c>
      <c r="H35" s="40"/>
      <c r="I35" s="41"/>
    </row>
    <row r="36" spans="2:9" s="3" customFormat="1">
      <c r="B36" s="36">
        <v>9</v>
      </c>
      <c r="C36" s="42" t="s">
        <v>50</v>
      </c>
      <c r="D36" s="38" t="s">
        <v>39</v>
      </c>
      <c r="E36" s="39">
        <v>4</v>
      </c>
      <c r="F36" s="40"/>
      <c r="G36" s="40"/>
      <c r="H36" s="40"/>
      <c r="I36" s="41"/>
    </row>
    <row r="37" spans="2:9" s="3" customFormat="1">
      <c r="B37" s="76" t="s">
        <v>51</v>
      </c>
      <c r="C37" s="77"/>
      <c r="D37" s="17" t="s">
        <v>14</v>
      </c>
      <c r="E37" s="18" t="s">
        <v>15</v>
      </c>
      <c r="F37" s="44" t="s">
        <v>25</v>
      </c>
      <c r="G37" s="44" t="s">
        <v>26</v>
      </c>
      <c r="H37" s="44" t="s">
        <v>27</v>
      </c>
      <c r="I37" s="45" t="s">
        <v>28</v>
      </c>
    </row>
    <row r="38" spans="2:9" s="3" customFormat="1">
      <c r="B38" s="36">
        <v>1</v>
      </c>
      <c r="C38" s="42" t="s">
        <v>52</v>
      </c>
      <c r="D38" s="38" t="s">
        <v>39</v>
      </c>
      <c r="E38" s="39">
        <v>4</v>
      </c>
      <c r="F38" s="40"/>
      <c r="G38" s="40"/>
      <c r="H38" s="40"/>
      <c r="I38" s="41"/>
    </row>
    <row r="39" spans="2:9" s="3" customFormat="1" ht="25.5">
      <c r="B39" s="36">
        <v>2</v>
      </c>
      <c r="C39" s="42" t="s">
        <v>53</v>
      </c>
      <c r="D39" s="38" t="s">
        <v>39</v>
      </c>
      <c r="E39" s="39">
        <v>-2</v>
      </c>
      <c r="F39" s="40" t="s">
        <v>54</v>
      </c>
      <c r="G39" s="40" t="s">
        <v>55</v>
      </c>
      <c r="H39" s="40" t="s">
        <v>56</v>
      </c>
      <c r="I39" s="41">
        <v>41960</v>
      </c>
    </row>
    <row r="40" spans="2:9" s="3" customFormat="1">
      <c r="B40" s="36">
        <v>3</v>
      </c>
      <c r="C40" s="42" t="s">
        <v>57</v>
      </c>
      <c r="D40" s="38" t="s">
        <v>39</v>
      </c>
      <c r="E40" s="39">
        <v>4</v>
      </c>
      <c r="F40" s="40"/>
      <c r="G40" s="40"/>
      <c r="H40" s="40"/>
      <c r="I40" s="41"/>
    </row>
    <row r="41" spans="2:9" s="3" customFormat="1">
      <c r="B41" s="36">
        <v>4</v>
      </c>
      <c r="C41" s="42" t="s">
        <v>58</v>
      </c>
      <c r="D41" s="38" t="s">
        <v>39</v>
      </c>
      <c r="E41" s="39">
        <v>4</v>
      </c>
      <c r="F41" s="40"/>
      <c r="G41" s="40"/>
      <c r="H41" s="40"/>
      <c r="I41" s="41"/>
    </row>
    <row r="42" spans="2:9" s="3" customFormat="1">
      <c r="B42" s="36">
        <v>5</v>
      </c>
      <c r="C42" s="42" t="s">
        <v>59</v>
      </c>
      <c r="D42" s="38" t="s">
        <v>39</v>
      </c>
      <c r="E42" s="39">
        <v>4</v>
      </c>
      <c r="F42" s="40"/>
      <c r="G42" s="40"/>
      <c r="H42" s="40"/>
      <c r="I42" s="41"/>
    </row>
    <row r="43" spans="2:9" s="3" customFormat="1">
      <c r="B43" s="36">
        <v>6</v>
      </c>
      <c r="C43" s="42" t="s">
        <v>60</v>
      </c>
      <c r="D43" s="38" t="s">
        <v>39</v>
      </c>
      <c r="E43" s="39">
        <v>4</v>
      </c>
      <c r="F43" s="40"/>
      <c r="G43" s="40"/>
      <c r="H43" s="40"/>
      <c r="I43" s="41"/>
    </row>
    <row r="44" spans="2:9" s="46" customFormat="1">
      <c r="B44" s="76" t="s">
        <v>61</v>
      </c>
      <c r="C44" s="77"/>
      <c r="D44" s="17" t="s">
        <v>14</v>
      </c>
      <c r="E44" s="18" t="s">
        <v>15</v>
      </c>
      <c r="F44" s="44" t="s">
        <v>25</v>
      </c>
      <c r="G44" s="44" t="s">
        <v>26</v>
      </c>
      <c r="H44" s="44" t="s">
        <v>27</v>
      </c>
      <c r="I44" s="45" t="s">
        <v>28</v>
      </c>
    </row>
    <row r="45" spans="2:9" s="3" customFormat="1">
      <c r="B45" s="36">
        <v>1</v>
      </c>
      <c r="C45" s="42" t="s">
        <v>62</v>
      </c>
      <c r="D45" s="38" t="s">
        <v>39</v>
      </c>
      <c r="E45" s="39">
        <v>4</v>
      </c>
      <c r="F45" s="40"/>
      <c r="G45" s="40"/>
      <c r="H45" s="40"/>
      <c r="I45" s="41"/>
    </row>
    <row r="46" spans="2:9" s="3" customFormat="1">
      <c r="B46" s="36">
        <v>2</v>
      </c>
      <c r="C46" s="42" t="s">
        <v>63</v>
      </c>
      <c r="D46" s="38" t="s">
        <v>39</v>
      </c>
      <c r="E46" s="39">
        <v>4</v>
      </c>
      <c r="F46" s="40"/>
      <c r="G46" s="40"/>
      <c r="H46" s="40"/>
      <c r="I46" s="41"/>
    </row>
    <row r="47" spans="2:9" s="3" customFormat="1">
      <c r="B47" s="36">
        <v>3</v>
      </c>
      <c r="C47" s="42" t="s">
        <v>64</v>
      </c>
      <c r="D47" s="38" t="s">
        <v>39</v>
      </c>
      <c r="E47" s="39">
        <v>4</v>
      </c>
      <c r="F47" s="40"/>
      <c r="G47" s="40"/>
      <c r="H47" s="40"/>
      <c r="I47" s="41"/>
    </row>
    <row r="48" spans="2:9" s="3" customFormat="1">
      <c r="B48" s="36">
        <v>4</v>
      </c>
      <c r="C48" s="42" t="s">
        <v>65</v>
      </c>
      <c r="D48" s="38" t="s">
        <v>39</v>
      </c>
      <c r="E48" s="39">
        <v>4</v>
      </c>
      <c r="F48" s="40"/>
      <c r="G48" s="40"/>
      <c r="H48" s="40"/>
      <c r="I48" s="41"/>
    </row>
    <row r="49" spans="2:9" s="3" customFormat="1" ht="25.5">
      <c r="B49" s="36">
        <v>5</v>
      </c>
      <c r="C49" s="42" t="s">
        <v>66</v>
      </c>
      <c r="D49" s="38" t="s">
        <v>39</v>
      </c>
      <c r="E49" s="39">
        <v>-2</v>
      </c>
      <c r="F49" s="40" t="s">
        <v>67</v>
      </c>
      <c r="G49" s="40" t="s">
        <v>68</v>
      </c>
      <c r="H49" s="40" t="s">
        <v>56</v>
      </c>
      <c r="I49" s="41">
        <v>41960</v>
      </c>
    </row>
    <row r="50" spans="2:9" s="46" customFormat="1">
      <c r="B50" s="76" t="s">
        <v>69</v>
      </c>
      <c r="C50" s="77"/>
      <c r="D50" s="17" t="s">
        <v>14</v>
      </c>
      <c r="E50" s="18" t="s">
        <v>15</v>
      </c>
      <c r="F50" s="44" t="s">
        <v>25</v>
      </c>
      <c r="G50" s="44" t="s">
        <v>26</v>
      </c>
      <c r="H50" s="44" t="s">
        <v>27</v>
      </c>
      <c r="I50" s="45" t="s">
        <v>28</v>
      </c>
    </row>
    <row r="51" spans="2:9" s="3" customFormat="1" ht="38.25">
      <c r="B51" s="36">
        <v>1</v>
      </c>
      <c r="C51" s="42" t="s">
        <v>70</v>
      </c>
      <c r="D51" s="38" t="s">
        <v>39</v>
      </c>
      <c r="E51" s="39">
        <v>-2</v>
      </c>
      <c r="F51" s="40" t="s">
        <v>71</v>
      </c>
      <c r="G51" s="40" t="s">
        <v>72</v>
      </c>
      <c r="H51" s="40" t="s">
        <v>73</v>
      </c>
      <c r="I51" s="41">
        <v>41960</v>
      </c>
    </row>
    <row r="52" spans="2:9" s="3" customFormat="1">
      <c r="B52" s="36">
        <v>2</v>
      </c>
      <c r="C52" s="42" t="s">
        <v>74</v>
      </c>
      <c r="D52" s="38" t="s">
        <v>39</v>
      </c>
      <c r="E52" s="39">
        <v>4</v>
      </c>
      <c r="F52" s="40"/>
      <c r="G52" s="40"/>
      <c r="H52" s="40"/>
      <c r="I52" s="41"/>
    </row>
    <row r="53" spans="2:9" s="3" customFormat="1">
      <c r="B53" s="36">
        <v>3</v>
      </c>
      <c r="C53" s="42" t="s">
        <v>75</v>
      </c>
      <c r="D53" s="38" t="s">
        <v>39</v>
      </c>
      <c r="E53" s="39">
        <v>4</v>
      </c>
      <c r="F53" s="40"/>
      <c r="G53" s="40"/>
      <c r="H53" s="40"/>
      <c r="I53" s="41"/>
    </row>
    <row r="54" spans="2:9" s="3" customFormat="1">
      <c r="B54" s="36">
        <v>4</v>
      </c>
      <c r="C54" s="42" t="s">
        <v>76</v>
      </c>
      <c r="D54" s="38" t="s">
        <v>39</v>
      </c>
      <c r="E54" s="39">
        <v>4</v>
      </c>
      <c r="F54" s="40"/>
      <c r="G54" s="40"/>
      <c r="H54" s="40"/>
      <c r="I54" s="41"/>
    </row>
    <row r="55" spans="2:9" s="3" customFormat="1">
      <c r="B55" s="36">
        <v>5</v>
      </c>
      <c r="C55" s="42" t="s">
        <v>77</v>
      </c>
      <c r="D55" s="38" t="s">
        <v>39</v>
      </c>
      <c r="E55" s="39">
        <v>4</v>
      </c>
      <c r="F55" s="40"/>
      <c r="G55" s="40"/>
      <c r="H55" s="40"/>
      <c r="I55" s="41"/>
    </row>
    <row r="56" spans="2:9" s="46" customFormat="1">
      <c r="B56" s="76" t="s">
        <v>78</v>
      </c>
      <c r="C56" s="77"/>
      <c r="D56" s="17" t="s">
        <v>14</v>
      </c>
      <c r="E56" s="18" t="s">
        <v>15</v>
      </c>
      <c r="F56" s="44" t="s">
        <v>25</v>
      </c>
      <c r="G56" s="44" t="s">
        <v>26</v>
      </c>
      <c r="H56" s="44" t="s">
        <v>27</v>
      </c>
      <c r="I56" s="45" t="s">
        <v>28</v>
      </c>
    </row>
    <row r="57" spans="2:9" s="3" customFormat="1">
      <c r="B57" s="36">
        <v>1</v>
      </c>
      <c r="C57" s="42" t="s">
        <v>79</v>
      </c>
      <c r="D57" s="38" t="s">
        <v>39</v>
      </c>
      <c r="E57" s="39"/>
      <c r="F57" s="40"/>
      <c r="G57" s="40"/>
      <c r="H57" s="40"/>
      <c r="I57" s="41"/>
    </row>
    <row r="58" spans="2:9" s="3" customFormat="1">
      <c r="B58" s="36">
        <v>2</v>
      </c>
      <c r="C58" s="42" t="s">
        <v>80</v>
      </c>
      <c r="D58" s="38" t="s">
        <v>39</v>
      </c>
      <c r="E58" s="39"/>
      <c r="F58" s="40"/>
      <c r="G58" s="40"/>
      <c r="H58" s="40"/>
      <c r="I58" s="41"/>
    </row>
    <row r="59" spans="2:9" s="3" customFormat="1">
      <c r="B59" s="36">
        <v>3</v>
      </c>
      <c r="C59" s="42" t="s">
        <v>81</v>
      </c>
      <c r="D59" s="38" t="s">
        <v>39</v>
      </c>
      <c r="E59" s="39"/>
      <c r="F59" s="40"/>
      <c r="G59" s="40"/>
      <c r="H59" s="40"/>
      <c r="I59" s="41"/>
    </row>
    <row r="60" spans="2:9" s="3" customFormat="1">
      <c r="B60" s="36">
        <v>4</v>
      </c>
      <c r="C60" s="42" t="s">
        <v>82</v>
      </c>
      <c r="D60" s="38" t="s">
        <v>39</v>
      </c>
      <c r="E60" s="39"/>
      <c r="F60" s="40"/>
      <c r="G60" s="40"/>
      <c r="H60" s="40"/>
      <c r="I60" s="41"/>
    </row>
    <row r="61" spans="2:9" s="3" customFormat="1">
      <c r="B61" s="36">
        <v>5</v>
      </c>
      <c r="C61" s="42" t="s">
        <v>83</v>
      </c>
      <c r="D61" s="38" t="s">
        <v>39</v>
      </c>
      <c r="E61" s="39"/>
      <c r="F61" s="40"/>
      <c r="G61" s="40"/>
      <c r="H61" s="40"/>
      <c r="I61" s="41"/>
    </row>
    <row r="62" spans="2:9" s="3" customFormat="1" ht="13.5" thickBot="1">
      <c r="B62" s="50">
        <v>6</v>
      </c>
      <c r="C62" s="51" t="s">
        <v>84</v>
      </c>
      <c r="D62" s="52" t="s">
        <v>39</v>
      </c>
      <c r="E62" s="53"/>
      <c r="F62" s="54"/>
      <c r="G62" s="54"/>
      <c r="H62" s="54"/>
      <c r="I62" s="55"/>
    </row>
    <row r="2277" spans="6:11" ht="18">
      <c r="F2277" s="56" t="s">
        <v>85</v>
      </c>
      <c r="G2277" s="57"/>
      <c r="H2277" s="57"/>
      <c r="I2277" s="57"/>
      <c r="J2277" s="57"/>
      <c r="K2277" s="57"/>
    </row>
    <row r="2278" spans="6:11">
      <c r="F2278" s="58" t="s">
        <v>86</v>
      </c>
      <c r="G2278" s="58">
        <v>2</v>
      </c>
      <c r="H2278" s="59">
        <v>1</v>
      </c>
      <c r="I2278" s="59">
        <v>-0.5</v>
      </c>
      <c r="J2278" s="59">
        <v>-2</v>
      </c>
      <c r="K2278" s="60">
        <f>'Example Monitoring Form'!E6</f>
        <v>0</v>
      </c>
    </row>
    <row r="2279" spans="6:11">
      <c r="F2279" s="58" t="s">
        <v>87</v>
      </c>
      <c r="G2279" s="58">
        <v>2</v>
      </c>
      <c r="H2279" s="59">
        <v>1</v>
      </c>
      <c r="I2279" s="59">
        <v>-0.5</v>
      </c>
      <c r="J2279" s="59">
        <v>-2</v>
      </c>
      <c r="K2279" s="60">
        <f>'Example Monitoring Form'!E7</f>
        <v>1.7142857142857142</v>
      </c>
    </row>
    <row r="2280" spans="6:11">
      <c r="F2280" s="58" t="s">
        <v>88</v>
      </c>
      <c r="G2280" s="58">
        <v>2</v>
      </c>
      <c r="H2280" s="59">
        <v>1</v>
      </c>
      <c r="I2280" s="59">
        <v>-0.5</v>
      </c>
      <c r="J2280" s="59">
        <v>-2</v>
      </c>
      <c r="K2280" s="60">
        <f>'Example Monitoring Form'!E8</f>
        <v>1.5</v>
      </c>
    </row>
    <row r="2281" spans="6:11">
      <c r="F2281" s="58" t="s">
        <v>89</v>
      </c>
      <c r="G2281" s="58">
        <v>2</v>
      </c>
      <c r="H2281" s="59">
        <v>1</v>
      </c>
      <c r="I2281" s="59">
        <v>-0.5</v>
      </c>
      <c r="J2281" s="59">
        <v>-2</v>
      </c>
      <c r="K2281" s="60">
        <f>'Example Monitoring Form'!E9</f>
        <v>2</v>
      </c>
    </row>
    <row r="2282" spans="6:11">
      <c r="F2282" s="58" t="s">
        <v>90</v>
      </c>
      <c r="G2282" s="58">
        <v>2</v>
      </c>
      <c r="H2282" s="59">
        <v>1</v>
      </c>
      <c r="I2282" s="59">
        <v>-0.5</v>
      </c>
      <c r="J2282" s="59">
        <v>-2</v>
      </c>
      <c r="K2282" s="60">
        <f>'Example Monitoring Form'!E10</f>
        <v>1.4</v>
      </c>
    </row>
    <row r="2283" spans="6:11">
      <c r="F2283" s="58" t="s">
        <v>91</v>
      </c>
      <c r="G2283" s="58">
        <v>2</v>
      </c>
      <c r="H2283" s="59">
        <v>1</v>
      </c>
      <c r="I2283" s="59">
        <v>-0.5</v>
      </c>
      <c r="J2283" s="59">
        <v>-2</v>
      </c>
      <c r="K2283" s="60">
        <f>'Example Monitoring Form'!E11</f>
        <v>0</v>
      </c>
    </row>
  </sheetData>
  <sheetProtection password="C7F0" sheet="1" objects="1" scenarios="1" selectLockedCells="1" selectUnlockedCells="1"/>
  <mergeCells count="28">
    <mergeCell ref="B56:C56"/>
    <mergeCell ref="B11:C11"/>
    <mergeCell ref="B13:C13"/>
    <mergeCell ref="B14:C14"/>
    <mergeCell ref="B15:C15"/>
    <mergeCell ref="B16:C16"/>
    <mergeCell ref="B17:C17"/>
    <mergeCell ref="B18:C18"/>
    <mergeCell ref="B26:C26"/>
    <mergeCell ref="B37:C37"/>
    <mergeCell ref="B44:C44"/>
    <mergeCell ref="B50:C50"/>
    <mergeCell ref="I2:I3"/>
    <mergeCell ref="F4:G17"/>
    <mergeCell ref="B5:C5"/>
    <mergeCell ref="B6:C6"/>
    <mergeCell ref="B7:C7"/>
    <mergeCell ref="B8:C8"/>
    <mergeCell ref="H8:I9"/>
    <mergeCell ref="B9:C9"/>
    <mergeCell ref="B10:C10"/>
    <mergeCell ref="H10:I17"/>
    <mergeCell ref="H2:H3"/>
    <mergeCell ref="B1:C1"/>
    <mergeCell ref="D1:E1"/>
    <mergeCell ref="F1:G1"/>
    <mergeCell ref="D2:E2"/>
    <mergeCell ref="F2:G3"/>
  </mergeCells>
  <conditionalFormatting sqref="D45:D48 D51:D55 D28:D36 D38:D43 D57:D62 D19:D25">
    <cfRule type="cellIs" dxfId="11" priority="6" stopIfTrue="1" operator="equal">
      <formula>"N"</formula>
    </cfRule>
    <cfRule type="cellIs" dxfId="10" priority="7" stopIfTrue="1" operator="equal">
      <formula>"n"</formula>
    </cfRule>
  </conditionalFormatting>
  <conditionalFormatting sqref="E51:E55 E57:E62 E45:E49 E38:E43 E19:E25 E28:E31 E33:E36 F28">
    <cfRule type="cellIs" dxfId="9" priority="8" stopIfTrue="1" operator="equal">
      <formula>-2</formula>
    </cfRule>
    <cfRule type="cellIs" dxfId="8" priority="9" stopIfTrue="1" operator="equal">
      <formula>-4</formula>
    </cfRule>
  </conditionalFormatting>
  <conditionalFormatting sqref="F2:G3">
    <cfRule type="cellIs" dxfId="7" priority="10" stopIfTrue="1" operator="equal">
      <formula>"Proceed"</formula>
    </cfRule>
    <cfRule type="cellIs" dxfId="6" priority="11" stopIfTrue="1" operator="equal">
      <formula>"Actions Required to Proceed - Consult Finance"</formula>
    </cfRule>
    <cfRule type="cellIs" dxfId="5" priority="12" stopIfTrue="1" operator="equal">
      <formula>"Do Not Proceed - Consult Finance"</formula>
    </cfRule>
  </conditionalFormatting>
  <conditionalFormatting sqref="D49">
    <cfRule type="cellIs" dxfId="4" priority="4" stopIfTrue="1" operator="equal">
      <formula>"N"</formula>
    </cfRule>
    <cfRule type="cellIs" dxfId="3" priority="5" stopIfTrue="1" operator="equal">
      <formula>"n"</formula>
    </cfRule>
  </conditionalFormatting>
  <conditionalFormatting sqref="H8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dataValidations count="1">
    <dataValidation type="list" allowBlank="1" showInputMessage="1" showErrorMessage="1" sqref="E45:E49 E38:E43 E51:E55 E57:E62 E19:E25 F28 E28:E31 E33:E36">
      <formula1>$E$13:$E$17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4" orientation="landscape" r:id="rId1"/>
  <headerFooter>
    <oddHeader>&amp;R&amp;"Geneva,Bold"Appendix 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 Monitoring Form</vt:lpstr>
      <vt:lpstr>'Example Monitoring Form'!Print_Area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david.watt</dc:creator>
  <cp:lastModifiedBy>david.watt</cp:lastModifiedBy>
  <cp:lastPrinted>2015-02-26T03:23:19Z</cp:lastPrinted>
  <dcterms:created xsi:type="dcterms:W3CDTF">2014-11-20T15:14:11Z</dcterms:created>
  <dcterms:modified xsi:type="dcterms:W3CDTF">2015-02-26T03:23:32Z</dcterms:modified>
</cp:coreProperties>
</file>